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Nuevo Portal (SFIA)\2024\Título V de Ley General de Contabilidad Gubernamental\Información Anual\Ingresos\"/>
    </mc:Choice>
  </mc:AlternateContent>
  <bookViews>
    <workbookView xWindow="-120" yWindow="-120" windowWidth="20730" windowHeight="11040"/>
  </bookViews>
  <sheets>
    <sheet name="Pronóstico 2024" sheetId="1" r:id="rId1"/>
  </sheets>
  <definedNames>
    <definedName name="_xlnm._FilterDatabase" localSheetId="0" hidden="1">'Pronóstico 2024'!$A$8:$AA$8</definedName>
    <definedName name="_xlnm.Print_Titles" localSheetId="0">'Pronóstico 2024'!$8:$10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9" i="1" l="1"/>
  <c r="J268" i="1"/>
  <c r="J267" i="1"/>
  <c r="J266" i="1"/>
  <c r="J265" i="1"/>
  <c r="J264" i="1"/>
  <c r="V263" i="1"/>
  <c r="U263" i="1"/>
  <c r="T263" i="1"/>
  <c r="S263" i="1"/>
  <c r="R263" i="1"/>
  <c r="Q263" i="1"/>
  <c r="P263" i="1"/>
  <c r="O263" i="1"/>
  <c r="N263" i="1"/>
  <c r="M263" i="1"/>
  <c r="L263" i="1"/>
  <c r="K263" i="1"/>
  <c r="G568" i="1"/>
  <c r="G565" i="1"/>
  <c r="H565" i="1" s="1"/>
  <c r="G562" i="1"/>
  <c r="H562" i="1" s="1"/>
  <c r="G558" i="1"/>
  <c r="H558" i="1" s="1"/>
  <c r="G555" i="1"/>
  <c r="H555" i="1" s="1"/>
  <c r="G552" i="1"/>
  <c r="H552" i="1" s="1"/>
  <c r="G547" i="1"/>
  <c r="H547" i="1" s="1"/>
  <c r="G546" i="1"/>
  <c r="H546" i="1" s="1"/>
  <c r="G544" i="1"/>
  <c r="H544" i="1" s="1"/>
  <c r="G543" i="1"/>
  <c r="G541" i="1"/>
  <c r="H541" i="1" s="1"/>
  <c r="G539" i="1"/>
  <c r="G538" i="1"/>
  <c r="G537" i="1"/>
  <c r="G536" i="1"/>
  <c r="G535" i="1"/>
  <c r="G534" i="1"/>
  <c r="G531" i="1"/>
  <c r="G527" i="1"/>
  <c r="H527" i="1" s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4" i="1"/>
  <c r="G502" i="1"/>
  <c r="G498" i="1"/>
  <c r="G496" i="1"/>
  <c r="G480" i="1"/>
  <c r="G478" i="1"/>
  <c r="G475" i="1"/>
  <c r="G474" i="1"/>
  <c r="G472" i="1"/>
  <c r="G471" i="1"/>
  <c r="G466" i="1"/>
  <c r="G464" i="1"/>
  <c r="G462" i="1"/>
  <c r="G460" i="1"/>
  <c r="G459" i="1"/>
  <c r="G457" i="1"/>
  <c r="G456" i="1"/>
  <c r="G455" i="1"/>
  <c r="G454" i="1"/>
  <c r="G452" i="1"/>
  <c r="G451" i="1"/>
  <c r="G433" i="1"/>
  <c r="G432" i="1"/>
  <c r="G431" i="1"/>
  <c r="G430" i="1"/>
  <c r="H430" i="1" s="1"/>
  <c r="G429" i="1"/>
  <c r="G428" i="1"/>
  <c r="G427" i="1"/>
  <c r="G426" i="1"/>
  <c r="G424" i="1"/>
  <c r="G423" i="1"/>
  <c r="G422" i="1"/>
  <c r="G413" i="1"/>
  <c r="H413" i="1" s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47" i="1"/>
  <c r="G346" i="1"/>
  <c r="G345" i="1"/>
  <c r="G344" i="1"/>
  <c r="G343" i="1"/>
  <c r="G342" i="1"/>
  <c r="G341" i="1"/>
  <c r="G339" i="1"/>
  <c r="G335" i="1"/>
  <c r="G334" i="1"/>
  <c r="G333" i="1"/>
  <c r="G332" i="1"/>
  <c r="G331" i="1"/>
  <c r="G330" i="1"/>
  <c r="G326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6" i="1"/>
  <c r="G282" i="1"/>
  <c r="G278" i="1"/>
  <c r="G277" i="1"/>
  <c r="G276" i="1"/>
  <c r="G274" i="1"/>
  <c r="G273" i="1"/>
  <c r="G272" i="1"/>
  <c r="G271" i="1"/>
  <c r="G263" i="1"/>
  <c r="H263" i="1" s="1"/>
  <c r="G262" i="1"/>
  <c r="H262" i="1" s="1"/>
  <c r="G261" i="1"/>
  <c r="G253" i="1"/>
  <c r="G249" i="1"/>
  <c r="G248" i="1"/>
  <c r="G247" i="1"/>
  <c r="G246" i="1"/>
  <c r="G245" i="1"/>
  <c r="G244" i="1"/>
  <c r="G243" i="1"/>
  <c r="G240" i="1"/>
  <c r="G239" i="1"/>
  <c r="G238" i="1"/>
  <c r="G237" i="1"/>
  <c r="G236" i="1"/>
  <c r="G235" i="1"/>
  <c r="G222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89" i="1"/>
  <c r="G188" i="1"/>
  <c r="G187" i="1"/>
  <c r="G186" i="1"/>
  <c r="G185" i="1"/>
  <c r="G184" i="1"/>
  <c r="G183" i="1"/>
  <c r="G182" i="1"/>
  <c r="G180" i="1"/>
  <c r="G179" i="1"/>
  <c r="G178" i="1"/>
  <c r="G177" i="1"/>
  <c r="G175" i="1"/>
  <c r="G174" i="1"/>
  <c r="G173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1" i="1"/>
  <c r="G150" i="1"/>
  <c r="G149" i="1"/>
  <c r="G147" i="1"/>
  <c r="G146" i="1"/>
  <c r="G145" i="1"/>
  <c r="G144" i="1"/>
  <c r="G142" i="1"/>
  <c r="G141" i="1"/>
  <c r="G140" i="1"/>
  <c r="G139" i="1"/>
  <c r="G138" i="1"/>
  <c r="G137" i="1"/>
  <c r="G136" i="1"/>
  <c r="G135" i="1"/>
  <c r="G134" i="1"/>
  <c r="G132" i="1"/>
  <c r="G131" i="1"/>
  <c r="G129" i="1"/>
  <c r="G128" i="1"/>
  <c r="G127" i="1"/>
  <c r="G126" i="1"/>
  <c r="G124" i="1"/>
  <c r="G123" i="1"/>
  <c r="G122" i="1"/>
  <c r="G121" i="1"/>
  <c r="G119" i="1"/>
  <c r="G117" i="1"/>
  <c r="G115" i="1"/>
  <c r="G114" i="1"/>
  <c r="G113" i="1"/>
  <c r="G102" i="1"/>
  <c r="G99" i="1"/>
  <c r="G98" i="1"/>
  <c r="G97" i="1"/>
  <c r="G93" i="1"/>
  <c r="G92" i="1"/>
  <c r="G91" i="1"/>
  <c r="G90" i="1"/>
  <c r="G89" i="1"/>
  <c r="G88" i="1"/>
  <c r="G84" i="1"/>
  <c r="G81" i="1"/>
  <c r="G78" i="1"/>
  <c r="G75" i="1"/>
  <c r="G72" i="1"/>
  <c r="G68" i="1"/>
  <c r="G65" i="1"/>
  <c r="G62" i="1"/>
  <c r="G61" i="1"/>
  <c r="G60" i="1"/>
  <c r="G59" i="1"/>
  <c r="G58" i="1"/>
  <c r="G57" i="1"/>
  <c r="G56" i="1"/>
  <c r="G54" i="1"/>
  <c r="G53" i="1"/>
  <c r="G52" i="1"/>
  <c r="G51" i="1"/>
  <c r="G49" i="1"/>
  <c r="G48" i="1"/>
  <c r="G47" i="1"/>
  <c r="G46" i="1"/>
  <c r="G45" i="1"/>
  <c r="G44" i="1"/>
  <c r="G41" i="1"/>
  <c r="G38" i="1"/>
  <c r="G35" i="1"/>
  <c r="G32" i="1"/>
  <c r="G30" i="1"/>
  <c r="G28" i="1"/>
  <c r="G25" i="1"/>
  <c r="G24" i="1"/>
  <c r="G22" i="1"/>
  <c r="G20" i="1"/>
  <c r="G19" i="1"/>
  <c r="G18" i="1"/>
  <c r="G15" i="1"/>
  <c r="H567" i="1"/>
  <c r="H566" i="1"/>
  <c r="H564" i="1"/>
  <c r="H563" i="1"/>
  <c r="H561" i="1"/>
  <c r="H560" i="1"/>
  <c r="H559" i="1"/>
  <c r="H557" i="1"/>
  <c r="H556" i="1"/>
  <c r="H554" i="1"/>
  <c r="H553" i="1"/>
  <c r="H551" i="1"/>
  <c r="H550" i="1"/>
  <c r="H549" i="1"/>
  <c r="H548" i="1"/>
  <c r="H545" i="1"/>
  <c r="H542" i="1"/>
  <c r="H540" i="1"/>
  <c r="H533" i="1"/>
  <c r="H532" i="1"/>
  <c r="H530" i="1"/>
  <c r="H529" i="1"/>
  <c r="H528" i="1"/>
  <c r="H526" i="1"/>
  <c r="H525" i="1"/>
  <c r="H524" i="1"/>
  <c r="H523" i="1"/>
  <c r="H522" i="1"/>
  <c r="H521" i="1"/>
  <c r="H520" i="1"/>
  <c r="H519" i="1"/>
  <c r="H506" i="1"/>
  <c r="H503" i="1"/>
  <c r="H501" i="1"/>
  <c r="H500" i="1"/>
  <c r="H499" i="1"/>
  <c r="H497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79" i="1"/>
  <c r="H477" i="1"/>
  <c r="H476" i="1"/>
  <c r="H473" i="1"/>
  <c r="H470" i="1"/>
  <c r="H469" i="1"/>
  <c r="H468" i="1"/>
  <c r="H467" i="1"/>
  <c r="H465" i="1"/>
  <c r="H463" i="1"/>
  <c r="H461" i="1"/>
  <c r="H458" i="1"/>
  <c r="H453" i="1"/>
  <c r="H450" i="1"/>
  <c r="H449" i="1"/>
  <c r="H448" i="1"/>
  <c r="H437" i="1"/>
  <c r="H436" i="1"/>
  <c r="H434" i="1"/>
  <c r="H425" i="1"/>
  <c r="H421" i="1"/>
  <c r="H420" i="1"/>
  <c r="H419" i="1"/>
  <c r="H418" i="1"/>
  <c r="H417" i="1"/>
  <c r="H415" i="1"/>
  <c r="H414" i="1"/>
  <c r="H412" i="1"/>
  <c r="H411" i="1"/>
  <c r="H410" i="1"/>
  <c r="H409" i="1"/>
  <c r="H408" i="1"/>
  <c r="H407" i="1"/>
  <c r="H406" i="1"/>
  <c r="H405" i="1"/>
  <c r="H404" i="1"/>
  <c r="H389" i="1"/>
  <c r="H350" i="1"/>
  <c r="H349" i="1"/>
  <c r="H348" i="1"/>
  <c r="H340" i="1"/>
  <c r="H338" i="1"/>
  <c r="H337" i="1"/>
  <c r="H336" i="1"/>
  <c r="H329" i="1"/>
  <c r="H328" i="1"/>
  <c r="H568" i="1" l="1"/>
  <c r="H543" i="1"/>
  <c r="H539" i="1"/>
  <c r="H538" i="1"/>
  <c r="H537" i="1"/>
  <c r="H536" i="1"/>
  <c r="H535" i="1"/>
  <c r="H534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4" i="1"/>
  <c r="H502" i="1"/>
  <c r="H498" i="1"/>
  <c r="H496" i="1"/>
  <c r="H480" i="1"/>
  <c r="H478" i="1"/>
  <c r="H475" i="1"/>
  <c r="H474" i="1"/>
  <c r="H472" i="1"/>
  <c r="H471" i="1"/>
  <c r="H466" i="1"/>
  <c r="H464" i="1"/>
  <c r="H462" i="1"/>
  <c r="H460" i="1"/>
  <c r="H459" i="1"/>
  <c r="H457" i="1"/>
  <c r="H456" i="1"/>
  <c r="H455" i="1"/>
  <c r="H454" i="1"/>
  <c r="H452" i="1"/>
  <c r="H451" i="1"/>
  <c r="G435" i="1"/>
  <c r="H435" i="1" s="1"/>
  <c r="H433" i="1"/>
  <c r="H432" i="1"/>
  <c r="H431" i="1"/>
  <c r="H429" i="1"/>
  <c r="H428" i="1"/>
  <c r="H427" i="1"/>
  <c r="H426" i="1"/>
  <c r="H424" i="1"/>
  <c r="H423" i="1"/>
  <c r="H422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47" i="1"/>
  <c r="H346" i="1"/>
  <c r="H345" i="1"/>
  <c r="H344" i="1"/>
  <c r="H343" i="1"/>
  <c r="H342" i="1"/>
  <c r="H341" i="1"/>
  <c r="H339" i="1"/>
  <c r="H335" i="1"/>
  <c r="H334" i="1"/>
  <c r="H333" i="1"/>
  <c r="H332" i="1"/>
  <c r="H331" i="1"/>
  <c r="H330" i="1"/>
  <c r="AA414" i="1"/>
  <c r="AA410" i="1"/>
  <c r="AA408" i="1"/>
  <c r="AA406" i="1"/>
  <c r="AA404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1" i="1"/>
  <c r="H260" i="1"/>
  <c r="H259" i="1"/>
  <c r="H258" i="1"/>
  <c r="AA257" i="1"/>
  <c r="H240" i="1"/>
  <c r="H239" i="1"/>
  <c r="H238" i="1"/>
  <c r="H237" i="1"/>
  <c r="H218" i="1"/>
  <c r="H217" i="1"/>
  <c r="H206" i="1"/>
  <c r="H257" i="1"/>
  <c r="H256" i="1"/>
  <c r="H255" i="1"/>
  <c r="H254" i="1"/>
  <c r="H252" i="1"/>
  <c r="H250" i="1"/>
  <c r="H242" i="1"/>
  <c r="H241" i="1"/>
  <c r="H253" i="1"/>
  <c r="G251" i="1"/>
  <c r="H251" i="1" s="1"/>
  <c r="H249" i="1"/>
  <c r="H248" i="1"/>
  <c r="H247" i="1"/>
  <c r="H246" i="1"/>
  <c r="H245" i="1"/>
  <c r="H244" i="1"/>
  <c r="H243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6" i="1"/>
  <c r="H215" i="1"/>
  <c r="H214" i="1"/>
  <c r="H213" i="1"/>
  <c r="H212" i="1"/>
  <c r="H211" i="1"/>
  <c r="H210" i="1"/>
  <c r="H209" i="1"/>
  <c r="H208" i="1"/>
  <c r="H207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 l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54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G13" i="1"/>
  <c r="H13" i="1" s="1"/>
  <c r="H12" i="1"/>
  <c r="H11" i="1"/>
  <c r="H10" i="1"/>
  <c r="J568" i="1" l="1"/>
  <c r="J567" i="1" s="1"/>
  <c r="J566" i="1" s="1"/>
  <c r="V567" i="1"/>
  <c r="V566" i="1" s="1"/>
  <c r="U567" i="1"/>
  <c r="U566" i="1" s="1"/>
  <c r="T567" i="1"/>
  <c r="T566" i="1" s="1"/>
  <c r="S567" i="1"/>
  <c r="S566" i="1" s="1"/>
  <c r="R567" i="1"/>
  <c r="R566" i="1" s="1"/>
  <c r="Q567" i="1"/>
  <c r="Q566" i="1" s="1"/>
  <c r="P567" i="1"/>
  <c r="P566" i="1" s="1"/>
  <c r="O567" i="1"/>
  <c r="O566" i="1" s="1"/>
  <c r="N567" i="1"/>
  <c r="N566" i="1" s="1"/>
  <c r="M567" i="1"/>
  <c r="M566" i="1" s="1"/>
  <c r="L567" i="1"/>
  <c r="L566" i="1" s="1"/>
  <c r="K567" i="1"/>
  <c r="K566" i="1" s="1"/>
  <c r="J561" i="1"/>
  <c r="J560" i="1" s="1"/>
  <c r="V561" i="1"/>
  <c r="V560" i="1" s="1"/>
  <c r="U561" i="1"/>
  <c r="U560" i="1" s="1"/>
  <c r="T561" i="1"/>
  <c r="T560" i="1" s="1"/>
  <c r="S561" i="1"/>
  <c r="S560" i="1" s="1"/>
  <c r="R561" i="1"/>
  <c r="R560" i="1" s="1"/>
  <c r="Q561" i="1"/>
  <c r="Q560" i="1" s="1"/>
  <c r="P561" i="1"/>
  <c r="P560" i="1" s="1"/>
  <c r="O561" i="1"/>
  <c r="O560" i="1" s="1"/>
  <c r="N561" i="1"/>
  <c r="N560" i="1" s="1"/>
  <c r="M561" i="1"/>
  <c r="M560" i="1" s="1"/>
  <c r="L561" i="1"/>
  <c r="L560" i="1" s="1"/>
  <c r="K561" i="1"/>
  <c r="K560" i="1" s="1"/>
  <c r="J557" i="1"/>
  <c r="J556" i="1" s="1"/>
  <c r="V557" i="1"/>
  <c r="V556" i="1" s="1"/>
  <c r="U557" i="1"/>
  <c r="U556" i="1" s="1"/>
  <c r="T557" i="1"/>
  <c r="T556" i="1" s="1"/>
  <c r="S557" i="1"/>
  <c r="S556" i="1" s="1"/>
  <c r="R557" i="1"/>
  <c r="R556" i="1" s="1"/>
  <c r="Q557" i="1"/>
  <c r="Q556" i="1" s="1"/>
  <c r="P557" i="1"/>
  <c r="P556" i="1" s="1"/>
  <c r="O557" i="1"/>
  <c r="O556" i="1" s="1"/>
  <c r="N557" i="1"/>
  <c r="N556" i="1" s="1"/>
  <c r="M557" i="1"/>
  <c r="M556" i="1" s="1"/>
  <c r="L557" i="1"/>
  <c r="L556" i="1" s="1"/>
  <c r="K557" i="1"/>
  <c r="K556" i="1" s="1"/>
  <c r="J554" i="1"/>
  <c r="V554" i="1"/>
  <c r="V553" i="1" s="1"/>
  <c r="U554" i="1"/>
  <c r="U553" i="1" s="1"/>
  <c r="T554" i="1"/>
  <c r="T553" i="1" s="1"/>
  <c r="S554" i="1"/>
  <c r="S553" i="1" s="1"/>
  <c r="R554" i="1"/>
  <c r="R553" i="1" s="1"/>
  <c r="Q554" i="1"/>
  <c r="Q553" i="1" s="1"/>
  <c r="P554" i="1"/>
  <c r="P553" i="1" s="1"/>
  <c r="O554" i="1"/>
  <c r="O553" i="1" s="1"/>
  <c r="N554" i="1"/>
  <c r="N553" i="1" s="1"/>
  <c r="M554" i="1"/>
  <c r="M553" i="1" s="1"/>
  <c r="L554" i="1"/>
  <c r="L553" i="1" s="1"/>
  <c r="K554" i="1"/>
  <c r="K553" i="1" s="1"/>
  <c r="J551" i="1"/>
  <c r="V551" i="1"/>
  <c r="V550" i="1" s="1"/>
  <c r="U551" i="1"/>
  <c r="U550" i="1" s="1"/>
  <c r="T551" i="1"/>
  <c r="T550" i="1" s="1"/>
  <c r="S551" i="1"/>
  <c r="S550" i="1" s="1"/>
  <c r="R551" i="1"/>
  <c r="R550" i="1" s="1"/>
  <c r="Q551" i="1"/>
  <c r="Q550" i="1" s="1"/>
  <c r="P551" i="1"/>
  <c r="P550" i="1" s="1"/>
  <c r="O551" i="1"/>
  <c r="O550" i="1" s="1"/>
  <c r="N551" i="1"/>
  <c r="N550" i="1" s="1"/>
  <c r="M551" i="1"/>
  <c r="M550" i="1" s="1"/>
  <c r="L551" i="1"/>
  <c r="L550" i="1" s="1"/>
  <c r="K551" i="1"/>
  <c r="K550" i="1" s="1"/>
  <c r="J548" i="1"/>
  <c r="V548" i="1"/>
  <c r="U548" i="1"/>
  <c r="T548" i="1"/>
  <c r="S548" i="1"/>
  <c r="R548" i="1"/>
  <c r="Q548" i="1"/>
  <c r="P548" i="1"/>
  <c r="O548" i="1"/>
  <c r="N548" i="1"/>
  <c r="M548" i="1"/>
  <c r="L548" i="1"/>
  <c r="K548" i="1"/>
  <c r="J547" i="1"/>
  <c r="J546" i="1"/>
  <c r="V545" i="1"/>
  <c r="U545" i="1"/>
  <c r="T545" i="1"/>
  <c r="S545" i="1"/>
  <c r="R545" i="1"/>
  <c r="Q545" i="1"/>
  <c r="P545" i="1"/>
  <c r="O545" i="1"/>
  <c r="N545" i="1"/>
  <c r="M545" i="1"/>
  <c r="L545" i="1"/>
  <c r="K545" i="1"/>
  <c r="J544" i="1"/>
  <c r="J543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J541" i="1"/>
  <c r="J540" i="1" s="1"/>
  <c r="V540" i="1"/>
  <c r="U540" i="1"/>
  <c r="T540" i="1"/>
  <c r="S540" i="1"/>
  <c r="R540" i="1"/>
  <c r="Q540" i="1"/>
  <c r="P540" i="1"/>
  <c r="O540" i="1"/>
  <c r="N540" i="1"/>
  <c r="M540" i="1"/>
  <c r="L540" i="1"/>
  <c r="K540" i="1"/>
  <c r="J539" i="1"/>
  <c r="J538" i="1"/>
  <c r="J537" i="1"/>
  <c r="J536" i="1"/>
  <c r="J535" i="1"/>
  <c r="J534" i="1"/>
  <c r="V533" i="1"/>
  <c r="U533" i="1"/>
  <c r="T533" i="1"/>
  <c r="S533" i="1"/>
  <c r="R533" i="1"/>
  <c r="Q533" i="1"/>
  <c r="P533" i="1"/>
  <c r="O533" i="1"/>
  <c r="N533" i="1"/>
  <c r="M533" i="1"/>
  <c r="L533" i="1"/>
  <c r="K533" i="1"/>
  <c r="J530" i="1"/>
  <c r="AA530" i="1" s="1"/>
  <c r="V530" i="1"/>
  <c r="U530" i="1"/>
  <c r="T530" i="1"/>
  <c r="S530" i="1"/>
  <c r="R530" i="1"/>
  <c r="Q530" i="1"/>
  <c r="P530" i="1"/>
  <c r="O530" i="1"/>
  <c r="N530" i="1"/>
  <c r="M530" i="1"/>
  <c r="L530" i="1"/>
  <c r="K530" i="1"/>
  <c r="J526" i="1"/>
  <c r="AA526" i="1" s="1"/>
  <c r="V526" i="1"/>
  <c r="U526" i="1"/>
  <c r="T526" i="1"/>
  <c r="S526" i="1"/>
  <c r="R526" i="1"/>
  <c r="Q526" i="1"/>
  <c r="P526" i="1"/>
  <c r="O526" i="1"/>
  <c r="N526" i="1"/>
  <c r="M526" i="1"/>
  <c r="L526" i="1"/>
  <c r="K526" i="1"/>
  <c r="J524" i="1"/>
  <c r="AA524" i="1" s="1"/>
  <c r="V524" i="1"/>
  <c r="U524" i="1"/>
  <c r="T524" i="1"/>
  <c r="S524" i="1"/>
  <c r="R524" i="1"/>
  <c r="Q524" i="1"/>
  <c r="P524" i="1"/>
  <c r="O524" i="1"/>
  <c r="N524" i="1"/>
  <c r="M524" i="1"/>
  <c r="L524" i="1"/>
  <c r="K524" i="1"/>
  <c r="J522" i="1"/>
  <c r="AA522" i="1" s="1"/>
  <c r="V522" i="1"/>
  <c r="U522" i="1"/>
  <c r="T522" i="1"/>
  <c r="S522" i="1"/>
  <c r="R522" i="1"/>
  <c r="Q522" i="1"/>
  <c r="P522" i="1"/>
  <c r="O522" i="1"/>
  <c r="N522" i="1"/>
  <c r="M522" i="1"/>
  <c r="L522" i="1"/>
  <c r="K522" i="1"/>
  <c r="J520" i="1"/>
  <c r="J519" i="1" s="1"/>
  <c r="AA519" i="1" s="1"/>
  <c r="V519" i="1"/>
  <c r="U519" i="1"/>
  <c r="T519" i="1"/>
  <c r="S519" i="1"/>
  <c r="R519" i="1"/>
  <c r="Q519" i="1"/>
  <c r="P519" i="1"/>
  <c r="O519" i="1"/>
  <c r="N519" i="1"/>
  <c r="M519" i="1"/>
  <c r="L519" i="1"/>
  <c r="K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V506" i="1"/>
  <c r="U506" i="1"/>
  <c r="T506" i="1"/>
  <c r="S506" i="1"/>
  <c r="R506" i="1"/>
  <c r="Q506" i="1"/>
  <c r="P506" i="1"/>
  <c r="O506" i="1"/>
  <c r="N506" i="1"/>
  <c r="M506" i="1"/>
  <c r="L506" i="1"/>
  <c r="K506" i="1"/>
  <c r="J504" i="1"/>
  <c r="J503" i="1" s="1"/>
  <c r="AA503" i="1" s="1"/>
  <c r="V503" i="1"/>
  <c r="U503" i="1"/>
  <c r="T503" i="1"/>
  <c r="S503" i="1"/>
  <c r="R503" i="1"/>
  <c r="Q503" i="1"/>
  <c r="P503" i="1"/>
  <c r="O503" i="1"/>
  <c r="N503" i="1"/>
  <c r="M503" i="1"/>
  <c r="L503" i="1"/>
  <c r="K503" i="1"/>
  <c r="J502" i="1"/>
  <c r="J501" i="1" s="1"/>
  <c r="AA501" i="1" s="1"/>
  <c r="V501" i="1"/>
  <c r="U501" i="1"/>
  <c r="T501" i="1"/>
  <c r="S501" i="1"/>
  <c r="R501" i="1"/>
  <c r="Q501" i="1"/>
  <c r="P501" i="1"/>
  <c r="O501" i="1"/>
  <c r="N501" i="1"/>
  <c r="M501" i="1"/>
  <c r="L501" i="1"/>
  <c r="K501" i="1"/>
  <c r="J500" i="1"/>
  <c r="J499" i="1" s="1"/>
  <c r="AA499" i="1" s="1"/>
  <c r="V499" i="1"/>
  <c r="U499" i="1"/>
  <c r="T499" i="1"/>
  <c r="S499" i="1"/>
  <c r="R499" i="1"/>
  <c r="Q499" i="1"/>
  <c r="P499" i="1"/>
  <c r="O499" i="1"/>
  <c r="N499" i="1"/>
  <c r="M499" i="1"/>
  <c r="L499" i="1"/>
  <c r="K499" i="1"/>
  <c r="J498" i="1"/>
  <c r="J497" i="1" s="1"/>
  <c r="AA497" i="1" s="1"/>
  <c r="V497" i="1"/>
  <c r="U497" i="1"/>
  <c r="T497" i="1"/>
  <c r="S497" i="1"/>
  <c r="R497" i="1"/>
  <c r="Q497" i="1"/>
  <c r="P497" i="1"/>
  <c r="O497" i="1"/>
  <c r="N497" i="1"/>
  <c r="M497" i="1"/>
  <c r="L497" i="1"/>
  <c r="K497" i="1"/>
  <c r="J496" i="1"/>
  <c r="J495" i="1" s="1"/>
  <c r="AA495" i="1" s="1"/>
  <c r="V495" i="1"/>
  <c r="U495" i="1"/>
  <c r="T495" i="1"/>
  <c r="S495" i="1"/>
  <c r="R495" i="1"/>
  <c r="Q495" i="1"/>
  <c r="P495" i="1"/>
  <c r="O495" i="1"/>
  <c r="N495" i="1"/>
  <c r="M495" i="1"/>
  <c r="L495" i="1"/>
  <c r="K495" i="1"/>
  <c r="J492" i="1"/>
  <c r="J491" i="1" s="1"/>
  <c r="AA491" i="1" s="1"/>
  <c r="V491" i="1"/>
  <c r="U491" i="1"/>
  <c r="T491" i="1"/>
  <c r="S491" i="1"/>
  <c r="R491" i="1"/>
  <c r="Q491" i="1"/>
  <c r="P491" i="1"/>
  <c r="O491" i="1"/>
  <c r="N491" i="1"/>
  <c r="M491" i="1"/>
  <c r="L491" i="1"/>
  <c r="K491" i="1"/>
  <c r="J490" i="1"/>
  <c r="J489" i="1" s="1"/>
  <c r="AA489" i="1" s="1"/>
  <c r="V489" i="1"/>
  <c r="U489" i="1"/>
  <c r="T489" i="1"/>
  <c r="S489" i="1"/>
  <c r="R489" i="1"/>
  <c r="Q489" i="1"/>
  <c r="P489" i="1"/>
  <c r="O489" i="1"/>
  <c r="N489" i="1"/>
  <c r="M489" i="1"/>
  <c r="L489" i="1"/>
  <c r="K489" i="1"/>
  <c r="J488" i="1"/>
  <c r="J487" i="1" s="1"/>
  <c r="AA487" i="1" s="1"/>
  <c r="V487" i="1"/>
  <c r="U487" i="1"/>
  <c r="T487" i="1"/>
  <c r="S487" i="1"/>
  <c r="R487" i="1"/>
  <c r="Q487" i="1"/>
  <c r="P487" i="1"/>
  <c r="O487" i="1"/>
  <c r="N487" i="1"/>
  <c r="M487" i="1"/>
  <c r="L487" i="1"/>
  <c r="K487" i="1"/>
  <c r="J486" i="1"/>
  <c r="J485" i="1" s="1"/>
  <c r="AA485" i="1" s="1"/>
  <c r="V485" i="1"/>
  <c r="U485" i="1"/>
  <c r="T485" i="1"/>
  <c r="S485" i="1"/>
  <c r="R485" i="1"/>
  <c r="Q485" i="1"/>
  <c r="P485" i="1"/>
  <c r="O485" i="1"/>
  <c r="N485" i="1"/>
  <c r="M485" i="1"/>
  <c r="L485" i="1"/>
  <c r="K485" i="1"/>
  <c r="J484" i="1"/>
  <c r="J483" i="1" s="1"/>
  <c r="AA483" i="1" s="1"/>
  <c r="V483" i="1"/>
  <c r="U483" i="1"/>
  <c r="T483" i="1"/>
  <c r="S483" i="1"/>
  <c r="R483" i="1"/>
  <c r="Q483" i="1"/>
  <c r="P483" i="1"/>
  <c r="O483" i="1"/>
  <c r="N483" i="1"/>
  <c r="M483" i="1"/>
  <c r="L483" i="1"/>
  <c r="K483" i="1"/>
  <c r="J482" i="1"/>
  <c r="J481" i="1" s="1"/>
  <c r="AA481" i="1" s="1"/>
  <c r="V481" i="1"/>
  <c r="U481" i="1"/>
  <c r="T481" i="1"/>
  <c r="S481" i="1"/>
  <c r="R481" i="1"/>
  <c r="Q481" i="1"/>
  <c r="P481" i="1"/>
  <c r="O481" i="1"/>
  <c r="N481" i="1"/>
  <c r="M481" i="1"/>
  <c r="L481" i="1"/>
  <c r="K481" i="1"/>
  <c r="J480" i="1"/>
  <c r="J479" i="1" s="1"/>
  <c r="AA479" i="1" s="1"/>
  <c r="V479" i="1"/>
  <c r="U479" i="1"/>
  <c r="T479" i="1"/>
  <c r="S479" i="1"/>
  <c r="R479" i="1"/>
  <c r="Q479" i="1"/>
  <c r="P479" i="1"/>
  <c r="O479" i="1"/>
  <c r="N479" i="1"/>
  <c r="M479" i="1"/>
  <c r="L479" i="1"/>
  <c r="K479" i="1"/>
  <c r="J478" i="1"/>
  <c r="V477" i="1"/>
  <c r="U477" i="1"/>
  <c r="T477" i="1"/>
  <c r="S477" i="1"/>
  <c r="R477" i="1"/>
  <c r="Q477" i="1"/>
  <c r="P477" i="1"/>
  <c r="O477" i="1"/>
  <c r="N477" i="1"/>
  <c r="M477" i="1"/>
  <c r="L477" i="1"/>
  <c r="K477" i="1"/>
  <c r="J475" i="1"/>
  <c r="J474" i="1"/>
  <c r="V473" i="1"/>
  <c r="U473" i="1"/>
  <c r="T473" i="1"/>
  <c r="S473" i="1"/>
  <c r="R473" i="1"/>
  <c r="Q473" i="1"/>
  <c r="P473" i="1"/>
  <c r="O473" i="1"/>
  <c r="N473" i="1"/>
  <c r="M473" i="1"/>
  <c r="L473" i="1"/>
  <c r="K473" i="1"/>
  <c r="J472" i="1"/>
  <c r="J471" i="1"/>
  <c r="V470" i="1"/>
  <c r="U470" i="1"/>
  <c r="T470" i="1"/>
  <c r="S470" i="1"/>
  <c r="R470" i="1"/>
  <c r="Q470" i="1"/>
  <c r="P470" i="1"/>
  <c r="O470" i="1"/>
  <c r="N470" i="1"/>
  <c r="M470" i="1"/>
  <c r="L470" i="1"/>
  <c r="K470" i="1"/>
  <c r="J468" i="1"/>
  <c r="J467" i="1" s="1"/>
  <c r="V467" i="1"/>
  <c r="U467" i="1"/>
  <c r="T467" i="1"/>
  <c r="S467" i="1"/>
  <c r="R467" i="1"/>
  <c r="Q467" i="1"/>
  <c r="P467" i="1"/>
  <c r="O467" i="1"/>
  <c r="N467" i="1"/>
  <c r="M467" i="1"/>
  <c r="L467" i="1"/>
  <c r="K467" i="1"/>
  <c r="J466" i="1"/>
  <c r="J465" i="1" s="1"/>
  <c r="AA465" i="1" s="1"/>
  <c r="V465" i="1"/>
  <c r="U465" i="1"/>
  <c r="T465" i="1"/>
  <c r="S465" i="1"/>
  <c r="R465" i="1"/>
  <c r="Q465" i="1"/>
  <c r="P465" i="1"/>
  <c r="O465" i="1"/>
  <c r="N465" i="1"/>
  <c r="M465" i="1"/>
  <c r="L465" i="1"/>
  <c r="K465" i="1"/>
  <c r="J464" i="1"/>
  <c r="J463" i="1" s="1"/>
  <c r="AA463" i="1" s="1"/>
  <c r="V463" i="1"/>
  <c r="U463" i="1"/>
  <c r="T463" i="1"/>
  <c r="S463" i="1"/>
  <c r="R463" i="1"/>
  <c r="Q463" i="1"/>
  <c r="P463" i="1"/>
  <c r="O463" i="1"/>
  <c r="N463" i="1"/>
  <c r="M463" i="1"/>
  <c r="L463" i="1"/>
  <c r="K463" i="1"/>
  <c r="J462" i="1"/>
  <c r="J461" i="1" s="1"/>
  <c r="AA461" i="1" s="1"/>
  <c r="V461" i="1"/>
  <c r="U461" i="1"/>
  <c r="T461" i="1"/>
  <c r="S461" i="1"/>
  <c r="R461" i="1"/>
  <c r="Q461" i="1"/>
  <c r="P461" i="1"/>
  <c r="O461" i="1"/>
  <c r="N461" i="1"/>
  <c r="M461" i="1"/>
  <c r="L461" i="1"/>
  <c r="K461" i="1"/>
  <c r="J460" i="1"/>
  <c r="J459" i="1"/>
  <c r="V458" i="1"/>
  <c r="U458" i="1"/>
  <c r="T458" i="1"/>
  <c r="S458" i="1"/>
  <c r="R458" i="1"/>
  <c r="Q458" i="1"/>
  <c r="P458" i="1"/>
  <c r="O458" i="1"/>
  <c r="N458" i="1"/>
  <c r="M458" i="1"/>
  <c r="L458" i="1"/>
  <c r="K458" i="1"/>
  <c r="J457" i="1"/>
  <c r="J456" i="1"/>
  <c r="J455" i="1"/>
  <c r="J454" i="1"/>
  <c r="V453" i="1"/>
  <c r="U453" i="1"/>
  <c r="T453" i="1"/>
  <c r="S453" i="1"/>
  <c r="R453" i="1"/>
  <c r="Q453" i="1"/>
  <c r="P453" i="1"/>
  <c r="O453" i="1"/>
  <c r="N453" i="1"/>
  <c r="M453" i="1"/>
  <c r="L453" i="1"/>
  <c r="K453" i="1"/>
  <c r="J452" i="1"/>
  <c r="J451" i="1"/>
  <c r="V450" i="1"/>
  <c r="U450" i="1"/>
  <c r="T450" i="1"/>
  <c r="S450" i="1"/>
  <c r="R450" i="1"/>
  <c r="Q450" i="1"/>
  <c r="P450" i="1"/>
  <c r="O450" i="1"/>
  <c r="N450" i="1"/>
  <c r="M450" i="1"/>
  <c r="L450" i="1"/>
  <c r="K450" i="1"/>
  <c r="J438" i="1"/>
  <c r="AA438" i="1" s="1"/>
  <c r="V438" i="1"/>
  <c r="U438" i="1"/>
  <c r="T438" i="1"/>
  <c r="S438" i="1"/>
  <c r="R438" i="1"/>
  <c r="Q438" i="1"/>
  <c r="P438" i="1"/>
  <c r="O438" i="1"/>
  <c r="N438" i="1"/>
  <c r="M438" i="1"/>
  <c r="L438" i="1"/>
  <c r="K438" i="1"/>
  <c r="J436" i="1"/>
  <c r="AA436" i="1" s="1"/>
  <c r="V436" i="1"/>
  <c r="U436" i="1"/>
  <c r="T436" i="1"/>
  <c r="S436" i="1"/>
  <c r="R436" i="1"/>
  <c r="Q436" i="1"/>
  <c r="P436" i="1"/>
  <c r="O436" i="1"/>
  <c r="N436" i="1"/>
  <c r="M436" i="1"/>
  <c r="L436" i="1"/>
  <c r="K436" i="1"/>
  <c r="J434" i="1"/>
  <c r="V434" i="1"/>
  <c r="U434" i="1"/>
  <c r="T434" i="1"/>
  <c r="S434" i="1"/>
  <c r="R434" i="1"/>
  <c r="Q434" i="1"/>
  <c r="P434" i="1"/>
  <c r="O434" i="1"/>
  <c r="N434" i="1"/>
  <c r="M434" i="1"/>
  <c r="L434" i="1"/>
  <c r="K434" i="1"/>
  <c r="J433" i="1"/>
  <c r="J432" i="1"/>
  <c r="J431" i="1"/>
  <c r="J430" i="1"/>
  <c r="J429" i="1"/>
  <c r="J428" i="1"/>
  <c r="J427" i="1"/>
  <c r="J426" i="1"/>
  <c r="V425" i="1"/>
  <c r="U425" i="1"/>
  <c r="T425" i="1"/>
  <c r="S425" i="1"/>
  <c r="R425" i="1"/>
  <c r="Q425" i="1"/>
  <c r="P425" i="1"/>
  <c r="O425" i="1"/>
  <c r="N425" i="1"/>
  <c r="M425" i="1"/>
  <c r="L425" i="1"/>
  <c r="K425" i="1"/>
  <c r="J424" i="1"/>
  <c r="J423" i="1"/>
  <c r="J422" i="1"/>
  <c r="V421" i="1"/>
  <c r="U421" i="1"/>
  <c r="T421" i="1"/>
  <c r="S421" i="1"/>
  <c r="R421" i="1"/>
  <c r="Q421" i="1"/>
  <c r="P421" i="1"/>
  <c r="O421" i="1"/>
  <c r="N421" i="1"/>
  <c r="M421" i="1"/>
  <c r="L421" i="1"/>
  <c r="K421" i="1"/>
  <c r="J419" i="1"/>
  <c r="J418" i="1" s="1"/>
  <c r="V418" i="1"/>
  <c r="V417" i="1" s="1"/>
  <c r="U418" i="1"/>
  <c r="U417" i="1" s="1"/>
  <c r="T418" i="1"/>
  <c r="T417" i="1" s="1"/>
  <c r="S418" i="1"/>
  <c r="S417" i="1" s="1"/>
  <c r="R418" i="1"/>
  <c r="R417" i="1" s="1"/>
  <c r="Q418" i="1"/>
  <c r="Q417" i="1" s="1"/>
  <c r="P418" i="1"/>
  <c r="P417" i="1" s="1"/>
  <c r="O418" i="1"/>
  <c r="O417" i="1" s="1"/>
  <c r="N418" i="1"/>
  <c r="N417" i="1" s="1"/>
  <c r="M418" i="1"/>
  <c r="M417" i="1" s="1"/>
  <c r="L418" i="1"/>
  <c r="L417" i="1" s="1"/>
  <c r="K418" i="1"/>
  <c r="K417" i="1" s="1"/>
  <c r="J415" i="1"/>
  <c r="J413" i="1"/>
  <c r="J412" i="1" s="1"/>
  <c r="AA412" i="1" s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05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V389" i="1"/>
  <c r="U389" i="1"/>
  <c r="T389" i="1"/>
  <c r="S389" i="1"/>
  <c r="R389" i="1"/>
  <c r="Q389" i="1"/>
  <c r="P389" i="1"/>
  <c r="O389" i="1"/>
  <c r="N389" i="1"/>
  <c r="M389" i="1"/>
  <c r="L389" i="1"/>
  <c r="K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V350" i="1"/>
  <c r="U350" i="1"/>
  <c r="T350" i="1"/>
  <c r="S350" i="1"/>
  <c r="R350" i="1"/>
  <c r="Q350" i="1"/>
  <c r="P350" i="1"/>
  <c r="O350" i="1"/>
  <c r="N350" i="1"/>
  <c r="M350" i="1"/>
  <c r="L350" i="1"/>
  <c r="K350" i="1"/>
  <c r="J349" i="1"/>
  <c r="J348" i="1" s="1"/>
  <c r="AA348" i="1" s="1"/>
  <c r="V348" i="1"/>
  <c r="U348" i="1"/>
  <c r="T348" i="1"/>
  <c r="S348" i="1"/>
  <c r="R348" i="1"/>
  <c r="Q348" i="1"/>
  <c r="P348" i="1"/>
  <c r="O348" i="1"/>
  <c r="N348" i="1"/>
  <c r="M348" i="1"/>
  <c r="L348" i="1"/>
  <c r="K348" i="1"/>
  <c r="J347" i="1"/>
  <c r="J346" i="1"/>
  <c r="J345" i="1"/>
  <c r="J344" i="1"/>
  <c r="J343" i="1"/>
  <c r="J342" i="1"/>
  <c r="J341" i="1"/>
  <c r="V340" i="1"/>
  <c r="U340" i="1"/>
  <c r="T340" i="1"/>
  <c r="S340" i="1"/>
  <c r="R340" i="1"/>
  <c r="Q340" i="1"/>
  <c r="P340" i="1"/>
  <c r="O340" i="1"/>
  <c r="N340" i="1"/>
  <c r="M340" i="1"/>
  <c r="L340" i="1"/>
  <c r="K340" i="1"/>
  <c r="J339" i="1"/>
  <c r="J338" i="1" s="1"/>
  <c r="AA338" i="1" s="1"/>
  <c r="V338" i="1"/>
  <c r="U338" i="1"/>
  <c r="T338" i="1"/>
  <c r="S338" i="1"/>
  <c r="R338" i="1"/>
  <c r="Q338" i="1"/>
  <c r="P338" i="1"/>
  <c r="O338" i="1"/>
  <c r="N338" i="1"/>
  <c r="M338" i="1"/>
  <c r="L338" i="1"/>
  <c r="K338" i="1"/>
  <c r="J336" i="1"/>
  <c r="AA336" i="1" s="1"/>
  <c r="V336" i="1"/>
  <c r="U336" i="1"/>
  <c r="T336" i="1"/>
  <c r="S336" i="1"/>
  <c r="S329" i="1" s="1"/>
  <c r="R336" i="1"/>
  <c r="Q336" i="1"/>
  <c r="Q329" i="1" s="1"/>
  <c r="P336" i="1"/>
  <c r="P329" i="1" s="1"/>
  <c r="O336" i="1"/>
  <c r="N336" i="1"/>
  <c r="M336" i="1"/>
  <c r="L336" i="1"/>
  <c r="K336" i="1"/>
  <c r="J335" i="1"/>
  <c r="J334" i="1"/>
  <c r="J333" i="1"/>
  <c r="J332" i="1"/>
  <c r="J331" i="1"/>
  <c r="J330" i="1"/>
  <c r="V329" i="1"/>
  <c r="U329" i="1"/>
  <c r="T329" i="1"/>
  <c r="R329" i="1"/>
  <c r="O329" i="1"/>
  <c r="N329" i="1"/>
  <c r="M329" i="1"/>
  <c r="L329" i="1"/>
  <c r="K329" i="1"/>
  <c r="J326" i="1"/>
  <c r="J325" i="1" s="1"/>
  <c r="J324" i="1" s="1"/>
  <c r="V325" i="1"/>
  <c r="V324" i="1" s="1"/>
  <c r="U325" i="1"/>
  <c r="U324" i="1" s="1"/>
  <c r="T325" i="1"/>
  <c r="T324" i="1" s="1"/>
  <c r="S325" i="1"/>
  <c r="S324" i="1" s="1"/>
  <c r="R325" i="1"/>
  <c r="R324" i="1" s="1"/>
  <c r="Q325" i="1"/>
  <c r="Q324" i="1" s="1"/>
  <c r="P325" i="1"/>
  <c r="P324" i="1" s="1"/>
  <c r="O325" i="1"/>
  <c r="O324" i="1" s="1"/>
  <c r="N325" i="1"/>
  <c r="N324" i="1" s="1"/>
  <c r="M325" i="1"/>
  <c r="M324" i="1" s="1"/>
  <c r="L325" i="1"/>
  <c r="L324" i="1" s="1"/>
  <c r="K325" i="1"/>
  <c r="K324" i="1" s="1"/>
  <c r="J323" i="1"/>
  <c r="J322" i="1"/>
  <c r="J321" i="1"/>
  <c r="J320" i="1"/>
  <c r="J319" i="1"/>
  <c r="J318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Q285" i="1"/>
  <c r="P285" i="1"/>
  <c r="N285" i="1"/>
  <c r="M285" i="1"/>
  <c r="L285" i="1"/>
  <c r="K285" i="1"/>
  <c r="V285" i="1"/>
  <c r="U285" i="1"/>
  <c r="T285" i="1"/>
  <c r="S285" i="1"/>
  <c r="R285" i="1"/>
  <c r="O285" i="1"/>
  <c r="J284" i="1"/>
  <c r="J283" i="1" s="1"/>
  <c r="AA283" i="1" s="1"/>
  <c r="V283" i="1"/>
  <c r="U283" i="1"/>
  <c r="T283" i="1"/>
  <c r="S283" i="1"/>
  <c r="R283" i="1"/>
  <c r="Q283" i="1"/>
  <c r="P283" i="1"/>
  <c r="O283" i="1"/>
  <c r="N283" i="1"/>
  <c r="M283" i="1"/>
  <c r="L283" i="1"/>
  <c r="K283" i="1"/>
  <c r="J282" i="1"/>
  <c r="J281" i="1" s="1"/>
  <c r="AA281" i="1" s="1"/>
  <c r="V281" i="1"/>
  <c r="U281" i="1"/>
  <c r="T281" i="1"/>
  <c r="S281" i="1"/>
  <c r="R281" i="1"/>
  <c r="Q281" i="1"/>
  <c r="P281" i="1"/>
  <c r="O281" i="1"/>
  <c r="N281" i="1"/>
  <c r="M281" i="1"/>
  <c r="L281" i="1"/>
  <c r="K281" i="1"/>
  <c r="J280" i="1"/>
  <c r="J279" i="1" s="1"/>
  <c r="AA279" i="1" s="1"/>
  <c r="V279" i="1"/>
  <c r="U279" i="1"/>
  <c r="T279" i="1"/>
  <c r="S279" i="1"/>
  <c r="R279" i="1"/>
  <c r="Q279" i="1"/>
  <c r="P279" i="1"/>
  <c r="O279" i="1"/>
  <c r="N279" i="1"/>
  <c r="M279" i="1"/>
  <c r="L279" i="1"/>
  <c r="K279" i="1"/>
  <c r="J278" i="1"/>
  <c r="J277" i="1"/>
  <c r="J276" i="1"/>
  <c r="V275" i="1"/>
  <c r="U275" i="1"/>
  <c r="T275" i="1"/>
  <c r="S275" i="1"/>
  <c r="R275" i="1"/>
  <c r="Q275" i="1"/>
  <c r="P275" i="1"/>
  <c r="O275" i="1"/>
  <c r="N275" i="1"/>
  <c r="M275" i="1"/>
  <c r="L275" i="1"/>
  <c r="K275" i="1"/>
  <c r="J274" i="1"/>
  <c r="J273" i="1"/>
  <c r="J272" i="1"/>
  <c r="J271" i="1"/>
  <c r="V270" i="1"/>
  <c r="U270" i="1"/>
  <c r="T270" i="1"/>
  <c r="S270" i="1"/>
  <c r="R270" i="1"/>
  <c r="Q270" i="1"/>
  <c r="P270" i="1"/>
  <c r="O270" i="1"/>
  <c r="N270" i="1"/>
  <c r="M270" i="1"/>
  <c r="L270" i="1"/>
  <c r="K270" i="1"/>
  <c r="J263" i="1"/>
  <c r="J262" i="1"/>
  <c r="J261" i="1"/>
  <c r="V260" i="1"/>
  <c r="U260" i="1"/>
  <c r="T260" i="1"/>
  <c r="S260" i="1"/>
  <c r="R260" i="1"/>
  <c r="Q260" i="1"/>
  <c r="P260" i="1"/>
  <c r="O260" i="1"/>
  <c r="N260" i="1"/>
  <c r="M260" i="1"/>
  <c r="L260" i="1"/>
  <c r="K260" i="1"/>
  <c r="J255" i="1"/>
  <c r="V255" i="1"/>
  <c r="V254" i="1" s="1"/>
  <c r="U255" i="1"/>
  <c r="U254" i="1" s="1"/>
  <c r="T255" i="1"/>
  <c r="T254" i="1" s="1"/>
  <c r="S255" i="1"/>
  <c r="S254" i="1" s="1"/>
  <c r="R255" i="1"/>
  <c r="R254" i="1" s="1"/>
  <c r="Q255" i="1"/>
  <c r="Q254" i="1" s="1"/>
  <c r="P255" i="1"/>
  <c r="P254" i="1" s="1"/>
  <c r="O255" i="1"/>
  <c r="O254" i="1" s="1"/>
  <c r="N255" i="1"/>
  <c r="N254" i="1" s="1"/>
  <c r="M255" i="1"/>
  <c r="M254" i="1" s="1"/>
  <c r="L255" i="1"/>
  <c r="L254" i="1" s="1"/>
  <c r="K255" i="1"/>
  <c r="K254" i="1" s="1"/>
  <c r="J253" i="1"/>
  <c r="J252" i="1" s="1"/>
  <c r="AA252" i="1" s="1"/>
  <c r="V252" i="1"/>
  <c r="U252" i="1"/>
  <c r="T252" i="1"/>
  <c r="S252" i="1"/>
  <c r="R252" i="1"/>
  <c r="Q252" i="1"/>
  <c r="P252" i="1"/>
  <c r="O252" i="1"/>
  <c r="N252" i="1"/>
  <c r="M252" i="1"/>
  <c r="L252" i="1"/>
  <c r="K252" i="1"/>
  <c r="J249" i="1"/>
  <c r="AA250" i="1" s="1"/>
  <c r="J248" i="1"/>
  <c r="J247" i="1"/>
  <c r="J246" i="1"/>
  <c r="J245" i="1"/>
  <c r="J244" i="1"/>
  <c r="J243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0" i="1"/>
  <c r="J239" i="1"/>
  <c r="J238" i="1"/>
  <c r="J237" i="1"/>
  <c r="J236" i="1"/>
  <c r="J235" i="1"/>
  <c r="J231" i="1"/>
  <c r="AA231" i="1" s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29" i="1"/>
  <c r="AA229" i="1" s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7" i="1"/>
  <c r="AA227" i="1" s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5" i="1"/>
  <c r="AA225" i="1" s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2" i="1"/>
  <c r="J221" i="1" s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89" i="1"/>
  <c r="J188" i="1"/>
  <c r="J187" i="1"/>
  <c r="J186" i="1"/>
  <c r="J185" i="1"/>
  <c r="J184" i="1"/>
  <c r="J183" i="1"/>
  <c r="J182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0" i="1"/>
  <c r="J179" i="1"/>
  <c r="J178" i="1"/>
  <c r="J177" i="1"/>
  <c r="V176" i="1"/>
  <c r="U176" i="1"/>
  <c r="T176" i="1"/>
  <c r="S176" i="1"/>
  <c r="R176" i="1"/>
  <c r="Q176" i="1"/>
  <c r="P176" i="1"/>
  <c r="O176" i="1"/>
  <c r="N176" i="1"/>
  <c r="M176" i="1"/>
  <c r="L176" i="1"/>
  <c r="K176" i="1"/>
  <c r="J175" i="1"/>
  <c r="J174" i="1"/>
  <c r="J173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1" i="1"/>
  <c r="J150" i="1"/>
  <c r="J149" i="1"/>
  <c r="V148" i="1"/>
  <c r="U148" i="1"/>
  <c r="T148" i="1"/>
  <c r="S148" i="1"/>
  <c r="R148" i="1"/>
  <c r="Q148" i="1"/>
  <c r="P148" i="1"/>
  <c r="O148" i="1"/>
  <c r="N148" i="1"/>
  <c r="M148" i="1"/>
  <c r="L148" i="1"/>
  <c r="K148" i="1"/>
  <c r="J147" i="1"/>
  <c r="J146" i="1"/>
  <c r="J145" i="1"/>
  <c r="J144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2" i="1"/>
  <c r="J141" i="1"/>
  <c r="J140" i="1"/>
  <c r="J139" i="1"/>
  <c r="J138" i="1"/>
  <c r="J137" i="1"/>
  <c r="J136" i="1"/>
  <c r="J135" i="1"/>
  <c r="J134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2" i="1"/>
  <c r="J131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29" i="1"/>
  <c r="J128" i="1"/>
  <c r="J127" i="1"/>
  <c r="J126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4" i="1"/>
  <c r="J123" i="1"/>
  <c r="J122" i="1"/>
  <c r="J121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19" i="1"/>
  <c r="J118" i="1" s="1"/>
  <c r="AA118" i="1" s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7" i="1"/>
  <c r="J116" i="1" s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5" i="1"/>
  <c r="J114" i="1"/>
  <c r="J113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0" i="1"/>
  <c r="J109" i="1" s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8" i="1"/>
  <c r="J107" i="1" s="1"/>
  <c r="AA107" i="1" s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6" i="1"/>
  <c r="J105" i="1" s="1"/>
  <c r="AA105" i="1" s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2" i="1"/>
  <c r="J101" i="1" s="1"/>
  <c r="J100" i="1" s="1"/>
  <c r="V101" i="1"/>
  <c r="V100" i="1" s="1"/>
  <c r="U101" i="1"/>
  <c r="U100" i="1" s="1"/>
  <c r="T101" i="1"/>
  <c r="T100" i="1" s="1"/>
  <c r="S101" i="1"/>
  <c r="S100" i="1" s="1"/>
  <c r="R101" i="1"/>
  <c r="R100" i="1" s="1"/>
  <c r="Q101" i="1"/>
  <c r="Q100" i="1" s="1"/>
  <c r="P101" i="1"/>
  <c r="P100" i="1" s="1"/>
  <c r="O101" i="1"/>
  <c r="O100" i="1" s="1"/>
  <c r="N101" i="1"/>
  <c r="N100" i="1" s="1"/>
  <c r="M101" i="1"/>
  <c r="M100" i="1" s="1"/>
  <c r="L101" i="1"/>
  <c r="L100" i="1" s="1"/>
  <c r="K101" i="1"/>
  <c r="K100" i="1" s="1"/>
  <c r="J99" i="1"/>
  <c r="J98" i="1"/>
  <c r="J97" i="1"/>
  <c r="V96" i="1"/>
  <c r="U96" i="1"/>
  <c r="T96" i="1"/>
  <c r="S96" i="1"/>
  <c r="R96" i="1"/>
  <c r="Q96" i="1"/>
  <c r="P96" i="1"/>
  <c r="O96" i="1"/>
  <c r="N96" i="1"/>
  <c r="M96" i="1"/>
  <c r="L96" i="1"/>
  <c r="K96" i="1"/>
  <c r="J94" i="1"/>
  <c r="V94" i="1"/>
  <c r="U94" i="1"/>
  <c r="T94" i="1"/>
  <c r="S94" i="1"/>
  <c r="R94" i="1"/>
  <c r="Q94" i="1"/>
  <c r="P94" i="1"/>
  <c r="O94" i="1"/>
  <c r="N94" i="1"/>
  <c r="M94" i="1"/>
  <c r="L94" i="1"/>
  <c r="K94" i="1"/>
  <c r="J93" i="1"/>
  <c r="J92" i="1"/>
  <c r="J91" i="1"/>
  <c r="J90" i="1"/>
  <c r="J89" i="1"/>
  <c r="V87" i="1"/>
  <c r="U87" i="1"/>
  <c r="S87" i="1"/>
  <c r="R87" i="1"/>
  <c r="Q87" i="1"/>
  <c r="L87" i="1"/>
  <c r="K87" i="1"/>
  <c r="T87" i="1"/>
  <c r="P87" i="1"/>
  <c r="O87" i="1"/>
  <c r="N87" i="1"/>
  <c r="M87" i="1"/>
  <c r="J84" i="1"/>
  <c r="J83" i="1" s="1"/>
  <c r="J82" i="1" s="1"/>
  <c r="V83" i="1"/>
  <c r="V82" i="1" s="1"/>
  <c r="U83" i="1"/>
  <c r="U82" i="1" s="1"/>
  <c r="T83" i="1"/>
  <c r="T82" i="1" s="1"/>
  <c r="S83" i="1"/>
  <c r="S82" i="1" s="1"/>
  <c r="R83" i="1"/>
  <c r="R82" i="1" s="1"/>
  <c r="Q83" i="1"/>
  <c r="Q82" i="1" s="1"/>
  <c r="P83" i="1"/>
  <c r="P82" i="1" s="1"/>
  <c r="O83" i="1"/>
  <c r="O82" i="1" s="1"/>
  <c r="N83" i="1"/>
  <c r="N82" i="1" s="1"/>
  <c r="M83" i="1"/>
  <c r="M82" i="1" s="1"/>
  <c r="L83" i="1"/>
  <c r="L82" i="1" s="1"/>
  <c r="K83" i="1"/>
  <c r="K82" i="1" s="1"/>
  <c r="J81" i="1"/>
  <c r="J80" i="1" s="1"/>
  <c r="J79" i="1" s="1"/>
  <c r="V80" i="1"/>
  <c r="V79" i="1" s="1"/>
  <c r="U80" i="1"/>
  <c r="U79" i="1" s="1"/>
  <c r="T80" i="1"/>
  <c r="T79" i="1" s="1"/>
  <c r="S80" i="1"/>
  <c r="S79" i="1" s="1"/>
  <c r="R80" i="1"/>
  <c r="R79" i="1" s="1"/>
  <c r="Q80" i="1"/>
  <c r="Q79" i="1" s="1"/>
  <c r="P80" i="1"/>
  <c r="P79" i="1" s="1"/>
  <c r="O80" i="1"/>
  <c r="O79" i="1" s="1"/>
  <c r="N80" i="1"/>
  <c r="N79" i="1" s="1"/>
  <c r="M80" i="1"/>
  <c r="M79" i="1" s="1"/>
  <c r="L80" i="1"/>
  <c r="L79" i="1" s="1"/>
  <c r="K80" i="1"/>
  <c r="K79" i="1" s="1"/>
  <c r="J78" i="1"/>
  <c r="J77" i="1" s="1"/>
  <c r="J76" i="1" s="1"/>
  <c r="V77" i="1"/>
  <c r="V76" i="1" s="1"/>
  <c r="U77" i="1"/>
  <c r="U76" i="1" s="1"/>
  <c r="T77" i="1"/>
  <c r="T76" i="1" s="1"/>
  <c r="S77" i="1"/>
  <c r="S76" i="1" s="1"/>
  <c r="R77" i="1"/>
  <c r="R76" i="1" s="1"/>
  <c r="Q77" i="1"/>
  <c r="Q76" i="1" s="1"/>
  <c r="P77" i="1"/>
  <c r="P76" i="1" s="1"/>
  <c r="O77" i="1"/>
  <c r="O76" i="1" s="1"/>
  <c r="N77" i="1"/>
  <c r="N76" i="1" s="1"/>
  <c r="M77" i="1"/>
  <c r="M76" i="1" s="1"/>
  <c r="L77" i="1"/>
  <c r="L76" i="1" s="1"/>
  <c r="K77" i="1"/>
  <c r="K76" i="1" s="1"/>
  <c r="J75" i="1"/>
  <c r="J74" i="1" s="1"/>
  <c r="J73" i="1" s="1"/>
  <c r="V74" i="1"/>
  <c r="V73" i="1" s="1"/>
  <c r="U74" i="1"/>
  <c r="U73" i="1" s="1"/>
  <c r="T74" i="1"/>
  <c r="T73" i="1" s="1"/>
  <c r="S74" i="1"/>
  <c r="S73" i="1" s="1"/>
  <c r="R74" i="1"/>
  <c r="R73" i="1" s="1"/>
  <c r="Q74" i="1"/>
  <c r="Q73" i="1" s="1"/>
  <c r="P74" i="1"/>
  <c r="P73" i="1" s="1"/>
  <c r="O74" i="1"/>
  <c r="O73" i="1" s="1"/>
  <c r="N74" i="1"/>
  <c r="N73" i="1" s="1"/>
  <c r="M74" i="1"/>
  <c r="M73" i="1" s="1"/>
  <c r="L74" i="1"/>
  <c r="L73" i="1" s="1"/>
  <c r="K74" i="1"/>
  <c r="K73" i="1" s="1"/>
  <c r="J72" i="1"/>
  <c r="J71" i="1" s="1"/>
  <c r="J70" i="1" s="1"/>
  <c r="V71" i="1"/>
  <c r="V70" i="1" s="1"/>
  <c r="U71" i="1"/>
  <c r="U70" i="1" s="1"/>
  <c r="T71" i="1"/>
  <c r="T70" i="1" s="1"/>
  <c r="S71" i="1"/>
  <c r="S70" i="1" s="1"/>
  <c r="R71" i="1"/>
  <c r="R70" i="1" s="1"/>
  <c r="Q71" i="1"/>
  <c r="Q70" i="1" s="1"/>
  <c r="P71" i="1"/>
  <c r="P70" i="1" s="1"/>
  <c r="O71" i="1"/>
  <c r="O70" i="1" s="1"/>
  <c r="N71" i="1"/>
  <c r="N70" i="1" s="1"/>
  <c r="M71" i="1"/>
  <c r="M70" i="1" s="1"/>
  <c r="L71" i="1"/>
  <c r="L70" i="1" s="1"/>
  <c r="K71" i="1"/>
  <c r="K70" i="1" s="1"/>
  <c r="J68" i="1"/>
  <c r="J67" i="1" s="1"/>
  <c r="J66" i="1" s="1"/>
  <c r="V67" i="1"/>
  <c r="V66" i="1" s="1"/>
  <c r="U67" i="1"/>
  <c r="U66" i="1" s="1"/>
  <c r="T67" i="1"/>
  <c r="T66" i="1" s="1"/>
  <c r="S67" i="1"/>
  <c r="S66" i="1" s="1"/>
  <c r="R67" i="1"/>
  <c r="R66" i="1" s="1"/>
  <c r="Q67" i="1"/>
  <c r="Q66" i="1" s="1"/>
  <c r="P67" i="1"/>
  <c r="P66" i="1" s="1"/>
  <c r="O67" i="1"/>
  <c r="O66" i="1" s="1"/>
  <c r="N67" i="1"/>
  <c r="N66" i="1" s="1"/>
  <c r="M67" i="1"/>
  <c r="M66" i="1" s="1"/>
  <c r="L67" i="1"/>
  <c r="L66" i="1" s="1"/>
  <c r="K67" i="1"/>
  <c r="K66" i="1" s="1"/>
  <c r="J65" i="1"/>
  <c r="J64" i="1" s="1"/>
  <c r="J63" i="1" s="1"/>
  <c r="AA63" i="1" s="1"/>
  <c r="V64" i="1"/>
  <c r="V63" i="1" s="1"/>
  <c r="U64" i="1"/>
  <c r="U63" i="1" s="1"/>
  <c r="T64" i="1"/>
  <c r="T63" i="1" s="1"/>
  <c r="S64" i="1"/>
  <c r="S63" i="1" s="1"/>
  <c r="R64" i="1"/>
  <c r="R63" i="1" s="1"/>
  <c r="Q64" i="1"/>
  <c r="Q63" i="1" s="1"/>
  <c r="P64" i="1"/>
  <c r="P63" i="1" s="1"/>
  <c r="O64" i="1"/>
  <c r="O63" i="1" s="1"/>
  <c r="N64" i="1"/>
  <c r="N63" i="1" s="1"/>
  <c r="M64" i="1"/>
  <c r="M63" i="1" s="1"/>
  <c r="L64" i="1"/>
  <c r="L63" i="1" s="1"/>
  <c r="K64" i="1"/>
  <c r="K63" i="1" s="1"/>
  <c r="J62" i="1"/>
  <c r="J61" i="1"/>
  <c r="J60" i="1"/>
  <c r="J59" i="1"/>
  <c r="J58" i="1"/>
  <c r="J57" i="1"/>
  <c r="J56" i="1"/>
  <c r="V55" i="1"/>
  <c r="U55" i="1"/>
  <c r="T55" i="1"/>
  <c r="S55" i="1"/>
  <c r="R55" i="1"/>
  <c r="Q55" i="1"/>
  <c r="P55" i="1"/>
  <c r="O55" i="1"/>
  <c r="N55" i="1"/>
  <c r="M55" i="1"/>
  <c r="L55" i="1"/>
  <c r="K55" i="1"/>
  <c r="J53" i="1"/>
  <c r="J52" i="1"/>
  <c r="J51" i="1"/>
  <c r="V50" i="1"/>
  <c r="U50" i="1"/>
  <c r="T50" i="1"/>
  <c r="S50" i="1"/>
  <c r="R50" i="1"/>
  <c r="Q50" i="1"/>
  <c r="P50" i="1"/>
  <c r="O50" i="1"/>
  <c r="N50" i="1"/>
  <c r="M50" i="1"/>
  <c r="L50" i="1"/>
  <c r="K50" i="1"/>
  <c r="J49" i="1"/>
  <c r="J48" i="1"/>
  <c r="J47" i="1"/>
  <c r="J46" i="1"/>
  <c r="J45" i="1"/>
  <c r="J44" i="1"/>
  <c r="V43" i="1"/>
  <c r="U43" i="1"/>
  <c r="T43" i="1"/>
  <c r="S43" i="1"/>
  <c r="R43" i="1"/>
  <c r="Q43" i="1"/>
  <c r="P43" i="1"/>
  <c r="O43" i="1"/>
  <c r="N43" i="1"/>
  <c r="M43" i="1"/>
  <c r="L43" i="1"/>
  <c r="K43" i="1"/>
  <c r="J41" i="1"/>
  <c r="J40" i="1" s="1"/>
  <c r="V40" i="1"/>
  <c r="V39" i="1" s="1"/>
  <c r="U40" i="1"/>
  <c r="U39" i="1" s="1"/>
  <c r="T40" i="1"/>
  <c r="T39" i="1" s="1"/>
  <c r="S40" i="1"/>
  <c r="S39" i="1" s="1"/>
  <c r="R40" i="1"/>
  <c r="R39" i="1" s="1"/>
  <c r="Q40" i="1"/>
  <c r="Q39" i="1" s="1"/>
  <c r="P40" i="1"/>
  <c r="P39" i="1" s="1"/>
  <c r="O40" i="1"/>
  <c r="O39" i="1" s="1"/>
  <c r="N40" i="1"/>
  <c r="N39" i="1" s="1"/>
  <c r="M40" i="1"/>
  <c r="M39" i="1" s="1"/>
  <c r="L40" i="1"/>
  <c r="L39" i="1" s="1"/>
  <c r="K40" i="1"/>
  <c r="K39" i="1" s="1"/>
  <c r="J38" i="1"/>
  <c r="J37" i="1" s="1"/>
  <c r="V37" i="1"/>
  <c r="V36" i="1" s="1"/>
  <c r="U37" i="1"/>
  <c r="U36" i="1" s="1"/>
  <c r="T37" i="1"/>
  <c r="T36" i="1" s="1"/>
  <c r="S37" i="1"/>
  <c r="S36" i="1" s="1"/>
  <c r="R37" i="1"/>
  <c r="R36" i="1" s="1"/>
  <c r="Q37" i="1"/>
  <c r="Q36" i="1" s="1"/>
  <c r="P37" i="1"/>
  <c r="P36" i="1" s="1"/>
  <c r="O37" i="1"/>
  <c r="O36" i="1" s="1"/>
  <c r="N37" i="1"/>
  <c r="N36" i="1" s="1"/>
  <c r="M37" i="1"/>
  <c r="M36" i="1" s="1"/>
  <c r="L37" i="1"/>
  <c r="L36" i="1" s="1"/>
  <c r="K37" i="1"/>
  <c r="K36" i="1" s="1"/>
  <c r="J35" i="1"/>
  <c r="J34" i="1" s="1"/>
  <c r="V34" i="1"/>
  <c r="V33" i="1" s="1"/>
  <c r="U34" i="1"/>
  <c r="U33" i="1" s="1"/>
  <c r="T34" i="1"/>
  <c r="T33" i="1" s="1"/>
  <c r="S34" i="1"/>
  <c r="S33" i="1" s="1"/>
  <c r="R34" i="1"/>
  <c r="R33" i="1" s="1"/>
  <c r="Q34" i="1"/>
  <c r="Q33" i="1" s="1"/>
  <c r="P34" i="1"/>
  <c r="P33" i="1" s="1"/>
  <c r="O34" i="1"/>
  <c r="O33" i="1" s="1"/>
  <c r="N34" i="1"/>
  <c r="N33" i="1" s="1"/>
  <c r="M34" i="1"/>
  <c r="M33" i="1" s="1"/>
  <c r="L34" i="1"/>
  <c r="L33" i="1" s="1"/>
  <c r="K34" i="1"/>
  <c r="K33" i="1" s="1"/>
  <c r="J32" i="1"/>
  <c r="J31" i="1" s="1"/>
  <c r="V31" i="1"/>
  <c r="U31" i="1"/>
  <c r="T31" i="1"/>
  <c r="S31" i="1"/>
  <c r="R31" i="1"/>
  <c r="Q31" i="1"/>
  <c r="P31" i="1"/>
  <c r="O31" i="1"/>
  <c r="N31" i="1"/>
  <c r="M31" i="1"/>
  <c r="L31" i="1"/>
  <c r="K31" i="1"/>
  <c r="J30" i="1"/>
  <c r="J29" i="1" s="1"/>
  <c r="V29" i="1"/>
  <c r="U29" i="1"/>
  <c r="T29" i="1"/>
  <c r="S29" i="1"/>
  <c r="R29" i="1"/>
  <c r="Q29" i="1"/>
  <c r="P29" i="1"/>
  <c r="O29" i="1"/>
  <c r="N29" i="1"/>
  <c r="M29" i="1"/>
  <c r="L29" i="1"/>
  <c r="K29" i="1"/>
  <c r="J28" i="1"/>
  <c r="J27" i="1" s="1"/>
  <c r="AA27" i="1" s="1"/>
  <c r="V27" i="1"/>
  <c r="U27" i="1"/>
  <c r="T27" i="1"/>
  <c r="S27" i="1"/>
  <c r="R27" i="1"/>
  <c r="Q27" i="1"/>
  <c r="P27" i="1"/>
  <c r="O27" i="1"/>
  <c r="N27" i="1"/>
  <c r="M27" i="1"/>
  <c r="L27" i="1"/>
  <c r="K27" i="1"/>
  <c r="J25" i="1"/>
  <c r="J24" i="1"/>
  <c r="V23" i="1"/>
  <c r="U23" i="1"/>
  <c r="T23" i="1"/>
  <c r="S23" i="1"/>
  <c r="R23" i="1"/>
  <c r="Q23" i="1"/>
  <c r="P23" i="1"/>
  <c r="O23" i="1"/>
  <c r="N23" i="1"/>
  <c r="M23" i="1"/>
  <c r="L23" i="1"/>
  <c r="K23" i="1"/>
  <c r="J22" i="1"/>
  <c r="J21" i="1" s="1"/>
  <c r="V21" i="1"/>
  <c r="U21" i="1"/>
  <c r="T21" i="1"/>
  <c r="S21" i="1"/>
  <c r="R21" i="1"/>
  <c r="Q21" i="1"/>
  <c r="P21" i="1"/>
  <c r="O21" i="1"/>
  <c r="N21" i="1"/>
  <c r="M21" i="1"/>
  <c r="L21" i="1"/>
  <c r="K21" i="1"/>
  <c r="J20" i="1"/>
  <c r="J19" i="1"/>
  <c r="J18" i="1"/>
  <c r="V17" i="1"/>
  <c r="U17" i="1"/>
  <c r="T17" i="1"/>
  <c r="S17" i="1"/>
  <c r="R17" i="1"/>
  <c r="Q17" i="1"/>
  <c r="P17" i="1"/>
  <c r="O17" i="1"/>
  <c r="N17" i="1"/>
  <c r="M17" i="1"/>
  <c r="L17" i="1"/>
  <c r="K17" i="1"/>
  <c r="J15" i="1"/>
  <c r="J14" i="1" s="1"/>
  <c r="V14" i="1"/>
  <c r="U14" i="1"/>
  <c r="T14" i="1"/>
  <c r="S14" i="1"/>
  <c r="R14" i="1"/>
  <c r="Q14" i="1"/>
  <c r="P14" i="1"/>
  <c r="O14" i="1"/>
  <c r="N14" i="1"/>
  <c r="M14" i="1"/>
  <c r="L14" i="1"/>
  <c r="K14" i="1"/>
  <c r="J13" i="1"/>
  <c r="J12" i="1" s="1"/>
  <c r="AA12" i="1" s="1"/>
  <c r="V12" i="1"/>
  <c r="U12" i="1"/>
  <c r="T12" i="1"/>
  <c r="S12" i="1"/>
  <c r="R12" i="1"/>
  <c r="Q12" i="1"/>
  <c r="P12" i="1"/>
  <c r="O12" i="1"/>
  <c r="N12" i="1"/>
  <c r="M12" i="1"/>
  <c r="L12" i="1"/>
  <c r="K12" i="1"/>
  <c r="AA223" i="1" l="1"/>
  <c r="AA221" i="1"/>
  <c r="AA29" i="1"/>
  <c r="AA219" i="1"/>
  <c r="AA66" i="1"/>
  <c r="Q241" i="1"/>
  <c r="Q234" i="1" s="1"/>
  <c r="Q233" i="1" s="1"/>
  <c r="P42" i="1"/>
  <c r="K42" i="1"/>
  <c r="J450" i="1"/>
  <c r="AA450" i="1" s="1"/>
  <c r="O16" i="1"/>
  <c r="K111" i="1"/>
  <c r="L111" i="1"/>
  <c r="J473" i="1"/>
  <c r="AA473" i="1" s="1"/>
  <c r="N111" i="1"/>
  <c r="O111" i="1"/>
  <c r="P111" i="1"/>
  <c r="Q111" i="1"/>
  <c r="J553" i="1"/>
  <c r="AA554" i="1"/>
  <c r="R111" i="1"/>
  <c r="S111" i="1"/>
  <c r="M111" i="1"/>
  <c r="T111" i="1"/>
  <c r="J254" i="1"/>
  <c r="AA254" i="1" s="1"/>
  <c r="AA255" i="1"/>
  <c r="J550" i="1"/>
  <c r="AA551" i="1"/>
  <c r="U111" i="1"/>
  <c r="V111" i="1"/>
  <c r="J417" i="1"/>
  <c r="AA418" i="1"/>
  <c r="J545" i="1"/>
  <c r="J477" i="1"/>
  <c r="AA477" i="1" s="1"/>
  <c r="AA478" i="1"/>
  <c r="M86" i="1"/>
  <c r="M85" i="1" s="1"/>
  <c r="J33" i="1"/>
  <c r="AA34" i="1"/>
  <c r="J39" i="1"/>
  <c r="AA40" i="1"/>
  <c r="J542" i="1"/>
  <c r="J36" i="1"/>
  <c r="AA37" i="1"/>
  <c r="L42" i="1"/>
  <c r="J17" i="1"/>
  <c r="AA17" i="1" s="1"/>
  <c r="O11" i="1"/>
  <c r="M16" i="1"/>
  <c r="S42" i="1"/>
  <c r="M241" i="1"/>
  <c r="M234" i="1" s="1"/>
  <c r="M233" i="1" s="1"/>
  <c r="M420" i="1"/>
  <c r="L16" i="1"/>
  <c r="J23" i="1"/>
  <c r="N16" i="1"/>
  <c r="J148" i="1"/>
  <c r="N86" i="1"/>
  <c r="N85" i="1" s="1"/>
  <c r="Q521" i="1"/>
  <c r="O42" i="1"/>
  <c r="P328" i="1"/>
  <c r="U241" i="1"/>
  <c r="U234" i="1" s="1"/>
  <c r="U233" i="1" s="1"/>
  <c r="U16" i="1"/>
  <c r="V11" i="1"/>
  <c r="Q420" i="1"/>
  <c r="P559" i="1"/>
  <c r="O420" i="1"/>
  <c r="J96" i="1"/>
  <c r="T559" i="1"/>
  <c r="S521" i="1"/>
  <c r="N559" i="1"/>
  <c r="O559" i="1"/>
  <c r="P26" i="1"/>
  <c r="N420" i="1"/>
  <c r="Q26" i="1"/>
  <c r="P420" i="1"/>
  <c r="P469" i="1"/>
  <c r="R521" i="1"/>
  <c r="Q559" i="1"/>
  <c r="N241" i="1"/>
  <c r="N234" i="1" s="1"/>
  <c r="N233" i="1" s="1"/>
  <c r="P259" i="1"/>
  <c r="P258" i="1" s="1"/>
  <c r="O241" i="1"/>
  <c r="O234" i="1" s="1"/>
  <c r="O233" i="1" s="1"/>
  <c r="R26" i="1"/>
  <c r="M559" i="1"/>
  <c r="L559" i="1"/>
  <c r="R559" i="1"/>
  <c r="S559" i="1"/>
  <c r="N493" i="1"/>
  <c r="T11" i="1"/>
  <c r="J120" i="1"/>
  <c r="AA120" i="1" s="1"/>
  <c r="J125" i="1"/>
  <c r="J130" i="1"/>
  <c r="AA130" i="1" s="1"/>
  <c r="J176" i="1"/>
  <c r="AA176" i="1" s="1"/>
  <c r="Q469" i="1"/>
  <c r="Y18" i="1"/>
  <c r="Q42" i="1"/>
  <c r="R42" i="1"/>
  <c r="S26" i="1"/>
  <c r="L86" i="1"/>
  <c r="L85" i="1" s="1"/>
  <c r="P11" i="1"/>
  <c r="S11" i="1"/>
  <c r="M26" i="1"/>
  <c r="V241" i="1"/>
  <c r="V234" i="1" s="1"/>
  <c r="V233" i="1" s="1"/>
  <c r="U11" i="1"/>
  <c r="J172" i="1"/>
  <c r="AA172" i="1" s="1"/>
  <c r="J458" i="1"/>
  <c r="AA458" i="1" s="1"/>
  <c r="P521" i="1"/>
  <c r="Q11" i="1"/>
  <c r="O259" i="1"/>
  <c r="O258" i="1" s="1"/>
  <c r="J506" i="1"/>
  <c r="N26" i="1"/>
  <c r="K420" i="1"/>
  <c r="K16" i="1"/>
  <c r="J242" i="1"/>
  <c r="J275" i="1"/>
  <c r="AA275" i="1" s="1"/>
  <c r="L420" i="1"/>
  <c r="T449" i="1"/>
  <c r="Q532" i="1"/>
  <c r="Q529" i="1" s="1"/>
  <c r="Q528" i="1" s="1"/>
  <c r="N11" i="1"/>
  <c r="O26" i="1"/>
  <c r="O86" i="1"/>
  <c r="O85" i="1" s="1"/>
  <c r="N469" i="1"/>
  <c r="S532" i="1"/>
  <c r="S529" i="1" s="1"/>
  <c r="S528" i="1" s="1"/>
  <c r="U42" i="1"/>
  <c r="U104" i="1"/>
  <c r="Q259" i="1"/>
  <c r="Q258" i="1" s="1"/>
  <c r="O521" i="1"/>
  <c r="R241" i="1"/>
  <c r="R234" i="1" s="1"/>
  <c r="R233" i="1" s="1"/>
  <c r="L104" i="1"/>
  <c r="P86" i="1"/>
  <c r="P85" i="1" s="1"/>
  <c r="J181" i="1"/>
  <c r="J204" i="1"/>
  <c r="AA204" i="1" s="1"/>
  <c r="J329" i="1"/>
  <c r="U328" i="1"/>
  <c r="O469" i="1"/>
  <c r="N521" i="1"/>
  <c r="T532" i="1"/>
  <c r="T529" i="1" s="1"/>
  <c r="T528" i="1" s="1"/>
  <c r="U532" i="1"/>
  <c r="U529" i="1" s="1"/>
  <c r="U528" i="1" s="1"/>
  <c r="R11" i="1"/>
  <c r="U86" i="1"/>
  <c r="U85" i="1" s="1"/>
  <c r="K104" i="1"/>
  <c r="M42" i="1"/>
  <c r="S241" i="1"/>
  <c r="S234" i="1" s="1"/>
  <c r="S233" i="1" s="1"/>
  <c r="M104" i="1"/>
  <c r="T42" i="1"/>
  <c r="J112" i="1"/>
  <c r="V449" i="1"/>
  <c r="J453" i="1"/>
  <c r="AA453" i="1" s="1"/>
  <c r="R469" i="1"/>
  <c r="M493" i="1"/>
  <c r="O493" i="1"/>
  <c r="J43" i="1"/>
  <c r="AA43" i="1" s="1"/>
  <c r="P69" i="1"/>
  <c r="V69" i="1"/>
  <c r="J104" i="1"/>
  <c r="AA104" i="1" s="1"/>
  <c r="M476" i="1"/>
  <c r="V476" i="1"/>
  <c r="L493" i="1"/>
  <c r="J270" i="1"/>
  <c r="AA270" i="1" s="1"/>
  <c r="R449" i="1"/>
  <c r="N476" i="1"/>
  <c r="U476" i="1"/>
  <c r="K476" i="1"/>
  <c r="V532" i="1"/>
  <c r="V529" i="1" s="1"/>
  <c r="V528" i="1" s="1"/>
  <c r="J133" i="1"/>
  <c r="AA133" i="1" s="1"/>
  <c r="K241" i="1"/>
  <c r="K234" i="1" s="1"/>
  <c r="K233" i="1" s="1"/>
  <c r="J260" i="1"/>
  <c r="L469" i="1"/>
  <c r="L241" i="1"/>
  <c r="L234" i="1" s="1"/>
  <c r="L233" i="1" s="1"/>
  <c r="M328" i="1"/>
  <c r="M469" i="1"/>
  <c r="J190" i="1"/>
  <c r="AA190" i="1" s="1"/>
  <c r="T69" i="1"/>
  <c r="U69" i="1"/>
  <c r="V104" i="1"/>
  <c r="K493" i="1"/>
  <c r="R532" i="1"/>
  <c r="R529" i="1" s="1"/>
  <c r="R528" i="1" s="1"/>
  <c r="Q69" i="1"/>
  <c r="K259" i="1"/>
  <c r="K258" i="1" s="1"/>
  <c r="O328" i="1"/>
  <c r="J55" i="1"/>
  <c r="J152" i="1"/>
  <c r="AA152" i="1" s="1"/>
  <c r="L259" i="1"/>
  <c r="L258" i="1" s="1"/>
  <c r="Q328" i="1"/>
  <c r="J533" i="1"/>
  <c r="J50" i="1"/>
  <c r="AA50" i="1" s="1"/>
  <c r="M69" i="1"/>
  <c r="K86" i="1"/>
  <c r="K85" i="1" s="1"/>
  <c r="N104" i="1"/>
  <c r="R328" i="1"/>
  <c r="L532" i="1"/>
  <c r="L529" i="1" s="1"/>
  <c r="L528" i="1" s="1"/>
  <c r="M259" i="1"/>
  <c r="M258" i="1" s="1"/>
  <c r="U420" i="1"/>
  <c r="Q86" i="1"/>
  <c r="Q85" i="1" s="1"/>
  <c r="P104" i="1"/>
  <c r="S328" i="1"/>
  <c r="J340" i="1"/>
  <c r="AA340" i="1" s="1"/>
  <c r="V420" i="1"/>
  <c r="S469" i="1"/>
  <c r="T521" i="1"/>
  <c r="U26" i="1"/>
  <c r="R86" i="1"/>
  <c r="R85" i="1" s="1"/>
  <c r="Q104" i="1"/>
  <c r="P241" i="1"/>
  <c r="P234" i="1" s="1"/>
  <c r="P233" i="1" s="1"/>
  <c r="T328" i="1"/>
  <c r="J350" i="1"/>
  <c r="AA350" i="1" s="1"/>
  <c r="J421" i="1"/>
  <c r="AA421" i="1" s="1"/>
  <c r="K449" i="1"/>
  <c r="U449" i="1"/>
  <c r="T469" i="1"/>
  <c r="V469" i="1"/>
  <c r="U521" i="1"/>
  <c r="O532" i="1"/>
  <c r="O529" i="1" s="1"/>
  <c r="O528" i="1" s="1"/>
  <c r="R69" i="1"/>
  <c r="S69" i="1"/>
  <c r="J470" i="1"/>
  <c r="L476" i="1"/>
  <c r="N328" i="1"/>
  <c r="V42" i="1"/>
  <c r="O104" i="1"/>
  <c r="J143" i="1"/>
  <c r="AA143" i="1" s="1"/>
  <c r="T26" i="1"/>
  <c r="N259" i="1"/>
  <c r="N258" i="1" s="1"/>
  <c r="J389" i="1"/>
  <c r="AA389" i="1" s="1"/>
  <c r="J425" i="1"/>
  <c r="AA425" i="1" s="1"/>
  <c r="N532" i="1"/>
  <c r="N529" i="1" s="1"/>
  <c r="N528" i="1" s="1"/>
  <c r="V16" i="1"/>
  <c r="N42" i="1"/>
  <c r="S86" i="1"/>
  <c r="S85" i="1" s="1"/>
  <c r="T241" i="1"/>
  <c r="T234" i="1" s="1"/>
  <c r="T233" i="1" s="1"/>
  <c r="V328" i="1"/>
  <c r="U469" i="1"/>
  <c r="V521" i="1"/>
  <c r="P532" i="1"/>
  <c r="P529" i="1" s="1"/>
  <c r="P528" i="1" s="1"/>
  <c r="N69" i="1"/>
  <c r="J11" i="1"/>
  <c r="AA11" i="1" s="1"/>
  <c r="O69" i="1"/>
  <c r="L69" i="1"/>
  <c r="R420" i="1"/>
  <c r="L449" i="1"/>
  <c r="M532" i="1"/>
  <c r="M529" i="1" s="1"/>
  <c r="M528" i="1" s="1"/>
  <c r="V26" i="1"/>
  <c r="J26" i="1"/>
  <c r="AA26" i="1" s="1"/>
  <c r="L11" i="1"/>
  <c r="K26" i="1"/>
  <c r="Q449" i="1"/>
  <c r="R476" i="1"/>
  <c r="R104" i="1"/>
  <c r="S476" i="1"/>
  <c r="K521" i="1"/>
  <c r="L26" i="1"/>
  <c r="S104" i="1"/>
  <c r="S449" i="1"/>
  <c r="T476" i="1"/>
  <c r="P493" i="1"/>
  <c r="L521" i="1"/>
  <c r="K69" i="1"/>
  <c r="T104" i="1"/>
  <c r="Q493" i="1"/>
  <c r="M521" i="1"/>
  <c r="U559" i="1"/>
  <c r="K559" i="1"/>
  <c r="N449" i="1"/>
  <c r="J521" i="1"/>
  <c r="P476" i="1"/>
  <c r="J69" i="1"/>
  <c r="AA69" i="1" s="1"/>
  <c r="P449" i="1"/>
  <c r="Q476" i="1"/>
  <c r="P16" i="1"/>
  <c r="Q16" i="1"/>
  <c r="V86" i="1"/>
  <c r="V85" i="1" s="1"/>
  <c r="S493" i="1"/>
  <c r="J88" i="1"/>
  <c r="J87" i="1" s="1"/>
  <c r="J287" i="1"/>
  <c r="K469" i="1"/>
  <c r="T493" i="1"/>
  <c r="S16" i="1"/>
  <c r="U259" i="1"/>
  <c r="U258" i="1" s="1"/>
  <c r="U493" i="1"/>
  <c r="V559" i="1"/>
  <c r="S420" i="1"/>
  <c r="M449" i="1"/>
  <c r="K328" i="1"/>
  <c r="O476" i="1"/>
  <c r="K11" i="1"/>
  <c r="L328" i="1"/>
  <c r="R493" i="1"/>
  <c r="T16" i="1"/>
  <c r="T86" i="1"/>
  <c r="T85" i="1" s="1"/>
  <c r="V259" i="1"/>
  <c r="V258" i="1" s="1"/>
  <c r="V493" i="1"/>
  <c r="J559" i="1"/>
  <c r="T420" i="1"/>
  <c r="O449" i="1"/>
  <c r="M11" i="1"/>
  <c r="R259" i="1"/>
  <c r="R258" i="1" s="1"/>
  <c r="S259" i="1"/>
  <c r="S258" i="1" s="1"/>
  <c r="R16" i="1"/>
  <c r="T259" i="1"/>
  <c r="T258" i="1" s="1"/>
  <c r="J286" i="1"/>
  <c r="J285" i="1" s="1"/>
  <c r="AA285" i="1" s="1"/>
  <c r="K532" i="1"/>
  <c r="K529" i="1" s="1"/>
  <c r="K528" i="1" s="1"/>
  <c r="AA125" i="1" l="1"/>
  <c r="AA148" i="1"/>
  <c r="AA55" i="1"/>
  <c r="AA181" i="1"/>
  <c r="AA287" i="1"/>
  <c r="AA31" i="1"/>
  <c r="AA109" i="1"/>
  <c r="J476" i="1"/>
  <c r="AA476" i="1" s="1"/>
  <c r="J532" i="1"/>
  <c r="AA532" i="1" s="1"/>
  <c r="J493" i="1"/>
  <c r="AA493" i="1" s="1"/>
  <c r="AA506" i="1"/>
  <c r="AA112" i="1"/>
  <c r="J111" i="1"/>
  <c r="AA116" i="1" s="1"/>
  <c r="J469" i="1"/>
  <c r="AA469" i="1" s="1"/>
  <c r="AA470" i="1"/>
  <c r="J241" i="1"/>
  <c r="AA242" i="1"/>
  <c r="J16" i="1"/>
  <c r="AA23" i="1"/>
  <c r="M327" i="1"/>
  <c r="O103" i="1"/>
  <c r="J449" i="1"/>
  <c r="O10" i="1"/>
  <c r="K327" i="1"/>
  <c r="Q327" i="1"/>
  <c r="J86" i="1"/>
  <c r="J85" i="1" s="1"/>
  <c r="AA85" i="1" s="1"/>
  <c r="V103" i="1"/>
  <c r="P327" i="1"/>
  <c r="S327" i="1"/>
  <c r="L327" i="1"/>
  <c r="O327" i="1"/>
  <c r="J420" i="1"/>
  <c r="AA420" i="1" s="1"/>
  <c r="P10" i="1"/>
  <c r="M10" i="1"/>
  <c r="N327" i="1"/>
  <c r="R10" i="1"/>
  <c r="S10" i="1"/>
  <c r="Q10" i="1"/>
  <c r="S103" i="1"/>
  <c r="U103" i="1"/>
  <c r="R327" i="1"/>
  <c r="U10" i="1"/>
  <c r="M103" i="1"/>
  <c r="L10" i="1"/>
  <c r="K10" i="1"/>
  <c r="N10" i="1"/>
  <c r="K448" i="1"/>
  <c r="U327" i="1"/>
  <c r="J42" i="1"/>
  <c r="Q103" i="1"/>
  <c r="T327" i="1"/>
  <c r="J328" i="1"/>
  <c r="P103" i="1"/>
  <c r="R448" i="1"/>
  <c r="J259" i="1"/>
  <c r="J258" i="1" s="1"/>
  <c r="AA258" i="1" s="1"/>
  <c r="T10" i="1"/>
  <c r="L103" i="1"/>
  <c r="S448" i="1"/>
  <c r="U448" i="1"/>
  <c r="N448" i="1"/>
  <c r="N103" i="1"/>
  <c r="T103" i="1"/>
  <c r="M448" i="1"/>
  <c r="V10" i="1"/>
  <c r="T448" i="1"/>
  <c r="V448" i="1"/>
  <c r="V327" i="1"/>
  <c r="K103" i="1"/>
  <c r="R103" i="1"/>
  <c r="Q448" i="1"/>
  <c r="O448" i="1"/>
  <c r="P448" i="1"/>
  <c r="L448" i="1"/>
  <c r="AA111" i="1" l="1"/>
  <c r="AA260" i="1"/>
  <c r="AA16" i="1"/>
  <c r="AA21" i="1"/>
  <c r="AA329" i="1"/>
  <c r="AA241" i="1"/>
  <c r="J234" i="1"/>
  <c r="J529" i="1"/>
  <c r="J528" i="1" s="1"/>
  <c r="AA528" i="1" s="1"/>
  <c r="AA529" i="1"/>
  <c r="J448" i="1"/>
  <c r="AA448" i="1" s="1"/>
  <c r="AA449" i="1"/>
  <c r="J327" i="1"/>
  <c r="AA327" i="1" s="1"/>
  <c r="J10" i="1"/>
  <c r="AA10" i="1" s="1"/>
  <c r="AA42" i="1"/>
  <c r="N9" i="1"/>
  <c r="S9" i="1"/>
  <c r="O9" i="1"/>
  <c r="M9" i="1"/>
  <c r="U9" i="1"/>
  <c r="Q9" i="1"/>
  <c r="P9" i="1"/>
  <c r="R9" i="1"/>
  <c r="K9" i="1"/>
  <c r="V9" i="1"/>
  <c r="T9" i="1"/>
  <c r="L9" i="1"/>
  <c r="J233" i="1" l="1"/>
  <c r="AA234" i="1"/>
  <c r="AA328" i="1"/>
  <c r="AA233" i="1" l="1"/>
  <c r="J103" i="1"/>
  <c r="AA14" i="1"/>
  <c r="AA103" i="1" l="1"/>
  <c r="J9" i="1"/>
  <c r="AA9" i="1" s="1"/>
</calcChain>
</file>

<file path=xl/sharedStrings.xml><?xml version="1.0" encoding="utf-8"?>
<sst xmlns="http://schemas.openxmlformats.org/spreadsheetml/2006/main" count="1322" uniqueCount="799">
  <si>
    <t>Clav_Ingr</t>
  </si>
  <si>
    <t>Clave_Ingresos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</si>
  <si>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</si>
  <si>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</si>
  <si>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</si>
  <si>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</si>
  <si>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</si>
  <si>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</si>
  <si>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</si>
  <si>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</si>
  <si>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</si>
  <si>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</si>
  <si>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</si>
  <si>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</si>
  <si>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</si>
  <si>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</si>
  <si>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 SOBRE LOS INGRESOS</t>
  </si>
  <si>
    <t>IMPUESTOS SOBRE JUEGOS Y APUESTAS PERMITIDAS</t>
  </si>
  <si>
    <t>JUEGOS Y APUESTAS PERMITIDAS</t>
  </si>
  <si>
    <t>IMPUESTO SOBRE RIFAS SORTEOS LOTERÍAS Y CONCURSOS</t>
  </si>
  <si>
    <t>RIFAS SORTEOS LOTERÍAS Y CONCURSOS</t>
  </si>
  <si>
    <t>IMPUESTOS SOBRE EL PATRIMONIO</t>
  </si>
  <si>
    <t>IMPUESTO PREDIAL</t>
  </si>
  <si>
    <t>PREDIAL</t>
  </si>
  <si>
    <t>01-41121020051-121001-04-1314-000-000-0000000-00000-0-11-11AA01-0000</t>
  </si>
  <si>
    <t>ACTUALIZACION IMPUESTO PREDIAL</t>
  </si>
  <si>
    <t>REZAGO DE IMPUESTO PREDIAL</t>
  </si>
  <si>
    <t>IMPUESTO SOBRE DIVISIÓN Y LOTIFICACIÓN DE INMUEBLES</t>
  </si>
  <si>
    <t>DIVISIÓN Y LOTIFICACIÓN DE INMUEBLES</t>
  </si>
  <si>
    <t>IMPUESTO SOBRE ADQUISICIÓN DE BIENES INMUEBLES</t>
  </si>
  <si>
    <t>01-41121040052-123001-04-1314-000-000-0000000-00000-0-11-11AA01-0000</t>
  </si>
  <si>
    <t>ADQUISICIÓN DE BIENES INMUEBLES</t>
  </si>
  <si>
    <t>01-41121040315-123002-04-1314-000-000-0000000-00000-0-11-11AA01-0000</t>
  </si>
  <si>
    <t>REZAGO DE ADQUISICIÓN DE BIENES INMUEBLES</t>
  </si>
  <si>
    <t>IMPUESTOS SOBRE LA PRODUCCIÓN, EL CONSUMO Y LAS TRANSACCIONES</t>
  </si>
  <si>
    <t>EXPLOTACIÓN DE MÁRMOLES, CANTERAS, PIZARRAS, BASALTOS, CAL, ENTRE OTRAS</t>
  </si>
  <si>
    <t>EXPLOTACIÓN DE BANCOS DE MÁRMOLES, CANTE</t>
  </si>
  <si>
    <t>IMPUESTO DE FRACCIONAMIENTOS</t>
  </si>
  <si>
    <t>FRACCIONAMIENTO</t>
  </si>
  <si>
    <t>IMPUESTOS SOBRE DIVERSIONES Y ESPECTÁCULOS PÚBLICOS</t>
  </si>
  <si>
    <t>01-41131050002-134001-04-1314-000-000-0000000-00000-0-11-11AA01-0000</t>
  </si>
  <si>
    <t>DIVERSIONES Y ESPECTÁCULOS PÚBLICOS</t>
  </si>
  <si>
    <t>IMPUESTOS AL COMERCIO EXTERIOR</t>
  </si>
  <si>
    <t>IMPUESTOS SOBRE NOMINAS Y ASIMILABLES</t>
  </si>
  <si>
    <t>IMPUESTOS ECOLOGICOS</t>
  </si>
  <si>
    <t>ACCESORIOS DE IMPUESTOS</t>
  </si>
  <si>
    <t>RECARGOS</t>
  </si>
  <si>
    <t>RECARGOS POR JUEGOS Y APUESTAS PERMITIDA</t>
  </si>
  <si>
    <t>RECARGOS IMPUESTO DE DIVERSION Y ESPECTA</t>
  </si>
  <si>
    <t>RECARGOS DE IMPUESTO PREDIAL</t>
  </si>
  <si>
    <t>RECARGOS DE ADQUISICIÓN DE BIENES INMUEB</t>
  </si>
  <si>
    <t>RECARGOS DE DIVISION / LOTIFICACION INMU</t>
  </si>
  <si>
    <t>RECARGOS SOBRE SALDOS INSOLUTOS CONVENIO P</t>
  </si>
  <si>
    <t>MULTAS</t>
  </si>
  <si>
    <t>MULTAS JUEGOS Y APUESTAS PERMITIDAS</t>
  </si>
  <si>
    <t>MULTAS DE IMPUESTO PREDIAL</t>
  </si>
  <si>
    <t>MULTAS DE ADQUISICIÓN DE BIENES INMUEBLE</t>
  </si>
  <si>
    <t>MULTA DIVISION/LOTIFICACION INMUEBLES</t>
  </si>
  <si>
    <t>GASTOS DE EJECUCIÓN</t>
  </si>
  <si>
    <t>GTOS DE EJECUCIÓN JUEGOS APUESTAS PERMIT</t>
  </si>
  <si>
    <t>GASTOS DE EJECUCIÓN X DIVERSION Y ESPECT</t>
  </si>
  <si>
    <t>GASTOS DE EJECUCIÓN DE IMPUESTO PREDIAL</t>
  </si>
  <si>
    <t>GASTOS DE EJECUCIÓN ADQUISICIÓN DE BIENE</t>
  </si>
  <si>
    <t>GASTOS EJECUCIÓN POR PUBLICACION DE EDIC</t>
  </si>
  <si>
    <t>GASTOS POR REMATE IMPUESTO</t>
  </si>
  <si>
    <t>OTROS IMPUESTOS</t>
  </si>
  <si>
    <t>IMPUESTOS_NO_COMP_EN_LA_LEY_DE_ING_VIG_, CAUS_EN_EJER_FIS_ANT_PEND_DE_LIQ_O_PAGO</t>
  </si>
  <si>
    <t>CUOTAS Y APORTACIONES DE SEGURIDAD SOCIAL</t>
  </si>
  <si>
    <t>APORTACIONES PARA FONDOS DE VIVIENDA</t>
  </si>
  <si>
    <t>CUOTAS PARA LA SEGURIDAD SOCIAL</t>
  </si>
  <si>
    <t>CUOTAS DE AHORRO PARA EL RETIRO</t>
  </si>
  <si>
    <t>OTRAS CUOTAS Y APORTACIONES PARA LA SEGURIDAD SOCIAL</t>
  </si>
  <si>
    <t>ACCESORIOS DE CUOTAS Y APORTACIONES DE SEGURIDAD SOCIAL</t>
  </si>
  <si>
    <t>CONTRIBUCIONES DE MEJORAS</t>
  </si>
  <si>
    <t>CONTRIBUCIONES DE MEJORAS POR OBRAS PÚBLICAS</t>
  </si>
  <si>
    <t>POR EJECUCIÓN DE OBRAS PÚBLICAS URBANAS</t>
  </si>
  <si>
    <t>POR EJECUCIÓN DE OBRAS PÚBLICAS</t>
  </si>
  <si>
    <t>RECUPERACIÓN CREDITOS FIDOC</t>
  </si>
  <si>
    <t>OBRAS X COOPER. LEON EN ACCION</t>
  </si>
  <si>
    <t>PAGO DE ESCRITURACION</t>
  </si>
  <si>
    <t>AUTOCONST. Y MEJOR DE VIV IVEG</t>
  </si>
  <si>
    <t>POR EJECUCION DE OBRAS PUBLICAS (FIDOC)</t>
  </si>
  <si>
    <t>POR EJECUCIÓN DE OBRAS PÚBLICAS RURALES</t>
  </si>
  <si>
    <t>POR APORTACIÓN DE OBRA DE ALUMBRADO PÚBLICO</t>
  </si>
  <si>
    <t>POR EL SERVICIO DE ALUMBRADO PUBLICO</t>
  </si>
  <si>
    <t>APORT.OBRAS ALUMBRADO VAR.COL.</t>
  </si>
  <si>
    <t>ELECTRIFICACION VARIAS COMUNID</t>
  </si>
  <si>
    <t>CONTRIB_DE_MEJ_NO_COMP_EN_LA_LEY_DE_ING_VIG_, CAUS_EN_EJER_FIS_ANT_PEN_DE_LIQ_O_PAGO</t>
  </si>
  <si>
    <t>DERECHOS</t>
  </si>
  <si>
    <t>DERECHOS POR EL USO, GOCE, APROVECHAMIENTO O EXPLOTACIÓN DE BIENES DE DOMINIO PÚBLICO</t>
  </si>
  <si>
    <t>OCUPACIÓN, USO Y APROVECHAMIENTO DE LOS BIENES DE DOMINIO PÚBLICO DEL MUNICIPIO</t>
  </si>
  <si>
    <t>EXPLOTACIÓN, USO DE BIENES MUEBLES O INMUEBLES PROPIEDAD DEL MUNICIPIO</t>
  </si>
  <si>
    <t>COMERCIO AMBULANTE</t>
  </si>
  <si>
    <t>DERECHOS POR PRESTACIÓN DE SERVICIOS</t>
  </si>
  <si>
    <t xml:space="preserve">POR SERVICIOS DE LIMPIA </t>
  </si>
  <si>
    <t>SERVICIOS ESPECIALES DE LIMPIA</t>
  </si>
  <si>
    <t>PERMISO PARA LA PREST DE SERV RELAT A LA</t>
  </si>
  <si>
    <t>PERMISO PARA LA PREST DEL SERV. DE LIMPI</t>
  </si>
  <si>
    <t>POR SERVICIOS DE PANTEONES</t>
  </si>
  <si>
    <t>SERVICIOS DE PANTEONES</t>
  </si>
  <si>
    <t>POR SERVICIOS DE RASTRO</t>
  </si>
  <si>
    <t>SERVICIOS DE RASTRO</t>
  </si>
  <si>
    <t>POR SERVICIOS DE SEGURIDAD PÚBLICA</t>
  </si>
  <si>
    <t>SERVICIOS EXTRAORDINARIOS DE POLICIA</t>
  </si>
  <si>
    <t>SERVICIOS DE SEGURIDAD PUBLICA A ESTABL</t>
  </si>
  <si>
    <t>CERTIFICACION DE REQUISITOS A EMPRESAS D</t>
  </si>
  <si>
    <t>SERVICIO EXTRAORDINARIO DE PERSONAL DE APOYO INSPECTOR.</t>
  </si>
  <si>
    <t>POR SERVICIOS DE TRANSPORTE PÚBLICO</t>
  </si>
  <si>
    <t>USO DE ESTACIONES DE TRANSFERENCIA</t>
  </si>
  <si>
    <t>SERVICIOS DE TRANSPORTE PUBLICO URBANO Y</t>
  </si>
  <si>
    <t>SERVICIOS DE TRANSPORTE PUBLICO MODIF. H</t>
  </si>
  <si>
    <t>SERVICIOS DE TRANSPORTE PUBLICO PERMISOS</t>
  </si>
  <si>
    <t>POR SERVICIOS DE TRÁNSITO Y VIALIDAD</t>
  </si>
  <si>
    <t>SERVICIOS EXTRAORDINARIOS DE POLICIA VIAL</t>
  </si>
  <si>
    <t>ESTUDIO TECNICO IMPACTO VIAL</t>
  </si>
  <si>
    <t>POR SERVICIOS DE ESTACIONAMIENTO</t>
  </si>
  <si>
    <t>ESTACIONAMIENTO FUNDADORES</t>
  </si>
  <si>
    <t>ESTACIONAMIENTO MARIANO ESCOBEDO</t>
  </si>
  <si>
    <t>ESTACIONAMIENTO JUAREZ</t>
  </si>
  <si>
    <t>ESTACIONAMIENTO TLACUACHE</t>
  </si>
  <si>
    <t>ESTACIONAMIENTO ALDAMA</t>
  </si>
  <si>
    <t>PENSION ESTACIONAMIENTO ALDAMA</t>
  </si>
  <si>
    <t>PENSION ESTACIONAMIENTO FUNDADORES</t>
  </si>
  <si>
    <t>PENSION ESTACIONAMIENTO MARIANO ESCOBEDO</t>
  </si>
  <si>
    <t>PENSION ESTACIONAMIENTO TLACUACHE</t>
  </si>
  <si>
    <t>POR SERVICIOS DE SALUD</t>
  </si>
  <si>
    <t>EXAMENES MEDICOS</t>
  </si>
  <si>
    <t>SERVICIOS CENTRO ANTIRRABICO</t>
  </si>
  <si>
    <t>CONSULTA DENTAL SALUD MPAL.</t>
  </si>
  <si>
    <t>CONSULTA MEDICA</t>
  </si>
  <si>
    <t>POR SERVICIOS DE PROTECCIÓN CIVIL</t>
  </si>
  <si>
    <t>DICTÁMENES DE PROTECCION CIVIL</t>
  </si>
  <si>
    <t>SIMULACROS PROTECCION CIVIL</t>
  </si>
  <si>
    <t>SERVICIOS EXTRAORDINARIOS DE PROTECCION</t>
  </si>
  <si>
    <t>POR SERVICIOS DE OBRA PÚBLICA Y DESARROLLO URBANO</t>
  </si>
  <si>
    <t>ALINEAMIENTO Y NUMERO OFICIAL</t>
  </si>
  <si>
    <t>ALINEAMIENTO Y NUMERO OFICIAL PREDIOS MA</t>
  </si>
  <si>
    <t>INSTALACION DE TERRAZAS MOVILES</t>
  </si>
  <si>
    <t>LICENCIA DE CONSTRUCCION, REGULARIZACION</t>
  </si>
  <si>
    <t>FACTIBILIDAD DE ASENTAMIENTO DE CONSTRUC</t>
  </si>
  <si>
    <t>PERITAJE DE EVALUACION DE RIESGOS</t>
  </si>
  <si>
    <t>DICTAMEN PRELIMINAR DE USOS DE SUELO Y F</t>
  </si>
  <si>
    <t>LICENCIA DE USO DE SUELO</t>
  </si>
  <si>
    <t>CERTIFICACIÓN DE NUMERO OFICIAL</t>
  </si>
  <si>
    <t>CERTIFICACION DE TERMINACION DE OBRA</t>
  </si>
  <si>
    <t>DICTAMEN DE FACTIBILIDAD PARA DIVIDIR O</t>
  </si>
  <si>
    <t>ESTUDIO TECNICO FACTIBILIDAD. DE USO DE</t>
  </si>
  <si>
    <t>LICENCIA CONSTRUCCION EN LA VIA PUBLICA</t>
  </si>
  <si>
    <t>01-41431110940-431034-04-2510-000-000-0000000-00000-0-11-11AA01-0000</t>
  </si>
  <si>
    <t>CERTIFICIACIÓN DE TERMINACIÓN DE OBRA</t>
  </si>
  <si>
    <t>LICENCIA DE FACTIBILIDAD DE USOS DE SUEL</t>
  </si>
  <si>
    <t>POR SUPERVISION DE OBRA</t>
  </si>
  <si>
    <t>PUS SARE</t>
  </si>
  <si>
    <t>PERMISO DE DIVISION O FUSION</t>
  </si>
  <si>
    <t>PERMISO INSTAL. ANTENAS E INFRAEST. TELECOMUNICACIONES</t>
  </si>
  <si>
    <t>POR SERVICIOS CATASTRALES Y PRÁCTICAS DE AVALÚOS</t>
  </si>
  <si>
    <t>AVALUOS DE INMUEBLES</t>
  </si>
  <si>
    <t>CONSULTA REMOTA VIA INTERNET</t>
  </si>
  <si>
    <t>FOLIO GENERADO EN LA REVISION DE AVALUO</t>
  </si>
  <si>
    <t>POR SERVICIOS EN MATERIA DE FRACCIONAMIENTOS Y CONDOMINIOS</t>
  </si>
  <si>
    <t>REVISION DE PROYECTOS DE FRACCIONAMIENTO</t>
  </si>
  <si>
    <t>AUTORIZACION DE TRAZA</t>
  </si>
  <si>
    <t>REVISION DE PROYECTOS EJECUTIVOS</t>
  </si>
  <si>
    <t>POR AUTORIZACION DE SECCIONAMIENTO, MODI</t>
  </si>
  <si>
    <t>POR LA EXPEDICIÓN DE LICENCIAS O PERMISOS PARA EL ESTABLECIMIENTO DE ANUNCIOS</t>
  </si>
  <si>
    <t>LICENCIA PARA EL ESTABLECIMIENTO DE ANUN</t>
  </si>
  <si>
    <t>POR ANUNCIO MOVIL O TEMPORAL</t>
  </si>
  <si>
    <t>POR CONSTANCIA DE VALIDACION PARA ANUNCI</t>
  </si>
  <si>
    <t>POR INFLABLE</t>
  </si>
  <si>
    <t>ANUNCIOS COLOCADOS EN VEHICULOS DE SERVI</t>
  </si>
  <si>
    <t>POR DIFUSION FONETICA DE PUBLICIDAD EN V</t>
  </si>
  <si>
    <t>FACTIBILIDAD DE PERMISO DE ANUNCIO</t>
  </si>
  <si>
    <t>PERMISO Y RATIFICACION DE ANUNCIO</t>
  </si>
  <si>
    <t>POR SERVICIOS EN MATERIA AMBIENTAL</t>
  </si>
  <si>
    <t>DICTAMEN POR EVALUACION DE IMPACTO AMBIE</t>
  </si>
  <si>
    <t>TRAMITE DE ESTUDIO DE RIESGO</t>
  </si>
  <si>
    <t>LICENCIA AMBIENTAL DE FUNCIONAMIENTO Y C</t>
  </si>
  <si>
    <t>PERMISO DE PODA Y TRASPLANTE DE ARBOLES</t>
  </si>
  <si>
    <t>PERMISO DE TALA URBANA DE ARBOLES</t>
  </si>
  <si>
    <t>AUTORIZACION DEL PRO. DE RED. DE EMISION D</t>
  </si>
  <si>
    <t>PERMISO DE OP. DE DISP. EMISORES DE LUZ</t>
  </si>
  <si>
    <t>AUTORIZACION PRO. DE REM. DE SITIO CONTAMINADO CON RESIDUOS</t>
  </si>
  <si>
    <t>RENOVACIÓN DE AUT. PRO. DE REM. DE SITIO</t>
  </si>
  <si>
    <t>AUTORIZACIÓN CENTRO DE ACOPIO DE RESIDUO</t>
  </si>
  <si>
    <t>RENOVACION DE AUT. CENTRO DE ACOPIO DE RESIDUOS SOLIDOS URBANOS</t>
  </si>
  <si>
    <t>PERMISO DE RECICLAJE DE RESIDUOS SOLIDOS URBANOS</t>
  </si>
  <si>
    <t>01-41431161390-431506-04-2310-000-000-0000000-00000-0-11-11AA01-0000</t>
  </si>
  <si>
    <t>TALAS DE ARBOLES Y TRASPLANTES</t>
  </si>
  <si>
    <t>POR LA EXPEDICIÓN DE DOCUMENTOS, TALES COMO: CONSTANCIAS, CERTIFICADOS, CERTIFICACIONES, CARTAS, ENTRE OTROS</t>
  </si>
  <si>
    <t>CONSTANCIAS DE INSCRIPCION O NO INSCRIPC</t>
  </si>
  <si>
    <t>01-41431170900-431608-04-1314-000-000-0000000-00000-0-11-11AA01-0000</t>
  </si>
  <si>
    <t>MULTAS CONSTANCIAS DE INSCRIPCION O NO INSCRIPCION</t>
  </si>
  <si>
    <t>CONSTANCIAS DE EXISTENCIA O NO EXISTENCI</t>
  </si>
  <si>
    <t>CONSTANCIA DE NO ADEUDO DE OBRAS POR COO</t>
  </si>
  <si>
    <t>CERTIFICACIONES</t>
  </si>
  <si>
    <t>EXPEDICION DE CONSTANCIA CERTIFICADA DE</t>
  </si>
  <si>
    <t>CONSTANCIAS EXPEDIDAS POR LAS DEPENDENCI</t>
  </si>
  <si>
    <t>EXPEDICION DE CONSTANCIA DE NO INFRACCIO</t>
  </si>
  <si>
    <t>01-41431170974-431614-04-1314-000-000-0000000-00000-0-11-11AA01-0000</t>
  </si>
  <si>
    <t>REVISION DE TRAMITES Y CORRECCION DE DATOS PADRON INMOBILIARIO</t>
  </si>
  <si>
    <t>CERTIFACION DE TRAMITES PADRON INMOBILIA</t>
  </si>
  <si>
    <t>SOLICITUD DE COPIA SIMPLE O CERTIFICADA</t>
  </si>
  <si>
    <t>CONSUL. ANTECED. O FALTAS ADMIN. RESP. EMPRES. P. OPER. O VIG.</t>
  </si>
  <si>
    <t>01-41431151348-431403-04-1215-000-000-0000000-00000-0-11-11AA01-0000</t>
  </si>
  <si>
    <t>DICTAMEN DE VIABILIDAD</t>
  </si>
  <si>
    <t>01-41431151349-431404-04-1215-000-000-0000000-00000-0-11-11AA01-0000</t>
  </si>
  <si>
    <t>CONSTANCIA DE FACTIBILIDAD</t>
  </si>
  <si>
    <t>POR PAGO DE CONCESIÓN, TRASPASO, CAMBIOS DE GIROS EN LOS MERCADOS PÚBLICOS MUNICIPALES</t>
  </si>
  <si>
    <t>POR SERVICIOS DE ALUMBRADO PÚBLICO</t>
  </si>
  <si>
    <t>SERVICIO DE ALUMBRADO</t>
  </si>
  <si>
    <t>POR SERVICIO DE AGUA POTABLE DRENAJE Y ALCANTARILLADO</t>
  </si>
  <si>
    <t>POR SERVICIOS DE CULTURA (CASAS DE CULTURA)</t>
  </si>
  <si>
    <t>POR SERVICIOS DE ASISTENCIA SOCIAL</t>
  </si>
  <si>
    <t>POR SERVICIOS DE JUVENTUD Y DEPORTE</t>
  </si>
  <si>
    <t>POR SERVICIOS QUE PRESTA DEPARTAMENTO/PATRONATO DE LA FERIA</t>
  </si>
  <si>
    <t>OTROS DERECHOS</t>
  </si>
  <si>
    <t>PERMISOS POR EVENTOS PÚBLICOS LOCALES</t>
  </si>
  <si>
    <t>01-41491021118-441003-04-1314-000-000-0000000-00000-0-11-11AA01-0000</t>
  </si>
  <si>
    <t>ACTUALIZACION DE CREDITO FISCAL DERECHOS</t>
  </si>
  <si>
    <t>PERMISO PARA LA PRESENTACION DE ESPECTAC</t>
  </si>
  <si>
    <t>PERMISOS PARA LA CELEBRACION DE EVENTOS</t>
  </si>
  <si>
    <t>PERMISO PARA LA INSTALACION Y FUNCIONAMI</t>
  </si>
  <si>
    <t>PERMISOS DE LAS FESTIVIDADES EN VIA PUBL</t>
  </si>
  <si>
    <t>ACCESORIOS DE DERECHO</t>
  </si>
  <si>
    <t>RECARGOS POR DERECHOS</t>
  </si>
  <si>
    <t>RECARGOS DE TRANSPORTE PUBLICO MUNICIPAL</t>
  </si>
  <si>
    <t>RECARGOS PENSIÓN ESTACIONAMIENTO</t>
  </si>
  <si>
    <t>RECARGOS POLICÍA AUXILIAR</t>
  </si>
  <si>
    <t>RECARGOS FISCALIZACION</t>
  </si>
  <si>
    <t>RECARGOS POR EJECUCION</t>
  </si>
  <si>
    <t>RECARGOS DE ALUMBRADO PÚBLICO</t>
  </si>
  <si>
    <t>01-41441051110-453004-04-1314-000-000-0000000-00000-0-11-11AA01-0000</t>
  </si>
  <si>
    <t>GASTOS DE EJECUCION ALUMBRADO</t>
  </si>
  <si>
    <t>ACTUALIZACIÓN</t>
  </si>
  <si>
    <t>DERECHOS NO COMP_EN_LA_LEY_DE_INGR_VIG_, CAUS_EN_EJER_FIS_ANT_PEN_DE_LIQ_O PAGO</t>
  </si>
  <si>
    <t>PRODUCTOS</t>
  </si>
  <si>
    <t>CAPITALES Y VALORES</t>
  </si>
  <si>
    <t>INTERESES POR INVERSIONES</t>
  </si>
  <si>
    <t>INTERESES POR CUENTAS PRODUCTIVAS</t>
  </si>
  <si>
    <t>INTERESES POR INVERSIONES PARTICIPACIONES</t>
  </si>
  <si>
    <t>USO Y ARRENDAMIENTO DE BIENES MUEBLES E INMUEBLES PROPIEDAD DEL MUNICIPIO CON PARTICULARES</t>
  </si>
  <si>
    <t>CONCESIÓN DE SANITARIOS</t>
  </si>
  <si>
    <t>ARRENDAMIENTO DE PROPIEDADES MUNICIPALES</t>
  </si>
  <si>
    <t>POR ACCESO A SANITARIOS EX ESTACIONAMIEN</t>
  </si>
  <si>
    <t>POR ACCESO A SANITARIOS MERCADO COMONFOR</t>
  </si>
  <si>
    <t>FORMAS VALORADAS</t>
  </si>
  <si>
    <t>VENTA DE FORMAS VALORADAS DESARROLLO URB</t>
  </si>
  <si>
    <t>VENTA DE FORMATOS PERMISOS DE FISCALIZAC</t>
  </si>
  <si>
    <t>VENTA DE FORMAS VALORADAS DE IMPUESTOS I</t>
  </si>
  <si>
    <t>POR SERVICIOS DE TRÁMITE CON DEPENDENCIAS FEDERALES</t>
  </si>
  <si>
    <t>POR SERVICIOS EN MATERIA DE ACCESO A LA INFORMACIÓN PÚBLICA</t>
  </si>
  <si>
    <t>SERVICIOS EN MATERIA DE ACCESO A LA INFO</t>
  </si>
  <si>
    <t>ENAJENACIÓN DE BIENES MUEBLES</t>
  </si>
  <si>
    <t>ENAJENACIÓN DE BIENES INMUEBLES</t>
  </si>
  <si>
    <t>ENAJENACION DE BIENES INMUEBLES MUNICIPA</t>
  </si>
  <si>
    <t>OTROS PRODUCTOS</t>
  </si>
  <si>
    <t>SANITARIOS EN LOS MERCADOS</t>
  </si>
  <si>
    <t>01-41511011355-519051-04-1314-000-000-0000000-00000-0-11-11AA01-0000</t>
  </si>
  <si>
    <t>INSCRIPCION AL PADRON DE IMPUESTOS INMOB</t>
  </si>
  <si>
    <t>INSCRIP AL PADRON MUN DE CONTRATISTAS</t>
  </si>
  <si>
    <t>VENTA DE DESECHOS</t>
  </si>
  <si>
    <t>REPOSICION O EXTRAVIO DE TARJETAS PARA E</t>
  </si>
  <si>
    <t>POR ACCESO A SANITARIOS PLAZA EXPIATORIO</t>
  </si>
  <si>
    <t>POR ACCESO A SANITARIOS JARDIN SAN JUAN</t>
  </si>
  <si>
    <t>POR SERVICIOS DE MENSAJERIA</t>
  </si>
  <si>
    <t>POR CADA HORA DE AMPLIACION DE HORARIO</t>
  </si>
  <si>
    <t>POR SERVICIOS DE GRUA MUNICIPAL</t>
  </si>
  <si>
    <t>POR SERVICIOS DE PENSION MUNICIPAL</t>
  </si>
  <si>
    <t>OCUPACION Y USO DE LA VIA PUBLICA DE COM</t>
  </si>
  <si>
    <t>CEDULA DE EMPADRONAMIENTO</t>
  </si>
  <si>
    <t>POR LA AUTORIZACION PARA EL FUNCIONAMIEN</t>
  </si>
  <si>
    <t>PODAS DE ARBOLES 3 A 6 MTS</t>
  </si>
  <si>
    <t>VENTA DE PLANTA DEL VIVERO</t>
  </si>
  <si>
    <t>RENTA DE PALAPAS VIVERO MUNICIPAL</t>
  </si>
  <si>
    <t>ACCESO AL AREA DE JUEGOS INFANTILES EN E</t>
  </si>
  <si>
    <t>POR LA VENTA DE HIELO RASTRO DE AVES</t>
  </si>
  <si>
    <t>VISITAS GUIADAS A PANTEON SAN NICOLAS</t>
  </si>
  <si>
    <t>01-41511081401-519032-04-2510-000-000-0000000-00000-0-11-11AA01-0000</t>
  </si>
  <si>
    <t>CONVENIO USO VIA PUBLICA</t>
  </si>
  <si>
    <t>LIMPIEZA GRAFITTI, APLICACIÓN DE ANTIGRA</t>
  </si>
  <si>
    <t>COPIAS Y REPOSICIÓN DE DOCTOS.</t>
  </si>
  <si>
    <t>FORUM EDUCATIVO VOCACIONAL</t>
  </si>
  <si>
    <t>IMPRESIÓN DE PLANOS</t>
  </si>
  <si>
    <t>INSTALACION DE REDUCTORES DE VELOCIDAD</t>
  </si>
  <si>
    <t>REFRENDO AL PADRON PERITOS URBANOS Y PER</t>
  </si>
  <si>
    <t>COMERCIANTES EN VIA PUBLICA TIANGUISTAS</t>
  </si>
  <si>
    <t>UTILIZACION INSTALACION Y RETIRO DE CASE</t>
  </si>
  <si>
    <t>USO INSTALA PLAZA CIUD PRÁXEDIS GUERRERO</t>
  </si>
  <si>
    <t>USO INSTALA PLAZA CIUD GRISELDA ÁLVAREZ</t>
  </si>
  <si>
    <t xml:space="preserve">PERM USO TEMPORAL PLAZAS PUBLICAS                         </t>
  </si>
  <si>
    <t>VENTA DE RESIDUOS VALORIZABLES</t>
  </si>
  <si>
    <t>SERVICIOS DE PIPAS MUNICIPALES</t>
  </si>
  <si>
    <t>01-41511081350-519070-04-1215-000-000-0000000-00000-0-11-11AA01-0000</t>
  </si>
  <si>
    <t>AMPLIACION DE HORARIO DE FUNCIONAMIENTO DE VINICOLAS Y TIENDAS DE AUTOSERVICIO (MENSUAL)</t>
  </si>
  <si>
    <t>PRODUCTOS_NO_COMP_EN_LA_LEY_DE_ING_VIG_, CAUS_EN_EJER_FISC_ANT_PEN_DE_LIQ_O_PAGO</t>
  </si>
  <si>
    <t>APROVECHAMIENTOS</t>
  </si>
  <si>
    <t>BASES PARA LICITACIÓN Y MOVIMIENTOS PADRONES MUNICIPALES</t>
  </si>
  <si>
    <t>01-41691021356-619006-04-1315-000-000-0000000-00000-0-11-11AA01-0000</t>
  </si>
  <si>
    <t>INSCRIPCION AL PADRON MUNICIPAL DE PROVE</t>
  </si>
  <si>
    <t>01-41691021358-619007-04-2010-000-000-0000000-00000-0-11-11AA01-0000</t>
  </si>
  <si>
    <t>INSCRIPCION AL PADRON PERITOS URBANOS Y</t>
  </si>
  <si>
    <t>01-41691021360-619008-04-2510-000-000-0000000-00000-0-11-11AA01-0000</t>
  </si>
  <si>
    <t>VENTA DE BASES PARA LICITACION POR OBRA</t>
  </si>
  <si>
    <t>01-41691021361-619009-04-1315-000-000-0000000-00000-0-11-11AA01-0000</t>
  </si>
  <si>
    <t>VENTA DE BASES PARA LICITACION DE ADQUIS</t>
  </si>
  <si>
    <t>01-41691021415-619006-04-1314-000-000-0000000-00000-0-11-11AA01-0000</t>
  </si>
  <si>
    <t>INSCRIPCIÓN PADRÓN PERITOS Y AUXILIARES</t>
  </si>
  <si>
    <t>REFRENDO A DIFERENTES PADRONES MUNICIPAL</t>
  </si>
  <si>
    <t>POR ARRASTRE Y PENSIÓN DE VEHÍCULOS INFRACCIONADOS</t>
  </si>
  <si>
    <t>DONATIVOS</t>
  </si>
  <si>
    <t>INDEMNIZACIONES NO FISCALES</t>
  </si>
  <si>
    <t>POR DAÑOS EN VIA PUBLICA</t>
  </si>
  <si>
    <t>POR DAÑOS INSTALACIONES DE ALUMBRADO PUB</t>
  </si>
  <si>
    <t>POR DAÑOS SEGURIDAD VIAL</t>
  </si>
  <si>
    <t>POR DAÑOS A PARQUES Y JARDINES</t>
  </si>
  <si>
    <t>POR DAÑOS SEGURIDAD PUBLICA</t>
  </si>
  <si>
    <t>POR EQUIPOS EXTRAVIADOS</t>
  </si>
  <si>
    <t>DAÑO PATRIMONIAL POR SINIESTRO</t>
  </si>
  <si>
    <t>SANCIONES NO FISCALES</t>
  </si>
  <si>
    <t>MULTAS NO FISCALES</t>
  </si>
  <si>
    <t>MULTAS DE TRANSPORTE PUBLICO</t>
  </si>
  <si>
    <t>MULTAS DE TRANSPORTE (PAE)</t>
  </si>
  <si>
    <t>MULTAS DE ASEO PUBLICO</t>
  </si>
  <si>
    <t>MULTAS ASEO PUBLICO (PAE)</t>
  </si>
  <si>
    <t>MULTAS DE POLICIA DELEGACION NORTE</t>
  </si>
  <si>
    <t>MULTAS POLICIA DELEGACIÓN ORIENTE</t>
  </si>
  <si>
    <t>MULTAS POLICIA DELEGACIÓN PONIENTE</t>
  </si>
  <si>
    <t>MULTA DE POLICIA (PAE)</t>
  </si>
  <si>
    <t>MULTAS CONSEJO DE HONOR Y JUSTICIA</t>
  </si>
  <si>
    <t>MULTAS DE POLICIA VIAL</t>
  </si>
  <si>
    <t>MULTAS DE POLICIA VIAL (PAE)</t>
  </si>
  <si>
    <t>MULTAS DE PROTECCION CIVIL</t>
  </si>
  <si>
    <t>MULTA PROTECCION CIVIL (PAE)</t>
  </si>
  <si>
    <t>MULTAS FISCALIZACION</t>
  </si>
  <si>
    <t>MULTAS FISCALIZACION (PAE)</t>
  </si>
  <si>
    <t>MULTAS DESARROLLO URBANO</t>
  </si>
  <si>
    <t>MULTAS DE DESARROLLO URBANO (PAE)</t>
  </si>
  <si>
    <t>MULTAS DE VERIFICACION URBANA</t>
  </si>
  <si>
    <t>MULTAS DE VERIFICACION URBANA (PAE)</t>
  </si>
  <si>
    <t>MULTAS PARQUES Y JARDINES</t>
  </si>
  <si>
    <t>MULTA PARQUES Y JARDINES (PAE)</t>
  </si>
  <si>
    <t>MULTAS MEJORAMIENTO AMBIENTAL</t>
  </si>
  <si>
    <t>MULTA MEJORAMIENTO AMBIENTAL (PAE)</t>
  </si>
  <si>
    <t>MULTAS DE MERCADOS</t>
  </si>
  <si>
    <t>MULTAS CONTRALORIA (PAE)</t>
  </si>
  <si>
    <t>MULTAS JUZGADO ADMINISTRATIVO</t>
  </si>
  <si>
    <t>MULTAS SALUD MUNICIPAL (PAE)</t>
  </si>
  <si>
    <t>MULTAS DE TRANSPORTE DEL ESTADO</t>
  </si>
  <si>
    <t>MULTA TRANSPORTE GOBIERNO DEL ESTADO (PA</t>
  </si>
  <si>
    <t>MULTAS VERIFICACION VEHICULAR</t>
  </si>
  <si>
    <t>MULTA POR NO PORTAR HOLOG O DCTO D VERIF</t>
  </si>
  <si>
    <t>MULTA POR NO PORT HOLOG O DOC D VERI PAE</t>
  </si>
  <si>
    <t>MULTAS DE OBRAS PUBLICAS (PAE)</t>
  </si>
  <si>
    <t>MULTAS POR SANCIONES DE OBRA PÚBLICA</t>
  </si>
  <si>
    <t>MULTAS DIR. SERV. SEG. PRIV.</t>
  </si>
  <si>
    <t>MULTAS DIR. SERV. SEG. PRIV. (PAE)</t>
  </si>
  <si>
    <t>MULTAS DE IMUVI</t>
  </si>
  <si>
    <t>MULTAS DE IMUVI (PAE)</t>
  </si>
  <si>
    <t>OTROS APROVECHAMIENTOS</t>
  </si>
  <si>
    <t>TRAMITE DE PASAPORTES</t>
  </si>
  <si>
    <t>20% INDEMNIZACION POR CHEQUE DEVUELTO</t>
  </si>
  <si>
    <t>RECUPERACION CHEQUES DEVUELTOS</t>
  </si>
  <si>
    <t>COOP. APOYO A ESCUELAS</t>
  </si>
  <si>
    <t>REHABILITACION DE CAMINOS</t>
  </si>
  <si>
    <t>APOYOS MASECA</t>
  </si>
  <si>
    <t>RECUPERACION OBRAS VARIAS COMU</t>
  </si>
  <si>
    <t>BORDERIA</t>
  </si>
  <si>
    <t>PROYECTOS AGROPECUARIOS</t>
  </si>
  <si>
    <t>REINTEGRO MULTAS ESTATALES</t>
  </si>
  <si>
    <t>01-41691022054-618004-04-1314-000-000-0000000-00000-0-11-11AA01-0000</t>
  </si>
  <si>
    <t>ACTUALIZACION DE CREDITO FISCAL APROVECHAMIENTOS</t>
  </si>
  <si>
    <t>EMISIÓN DE LICENCIAS MUNICIPIO</t>
  </si>
  <si>
    <t>REIMPRESIÓN DE RECIBOS DE NÓMINA</t>
  </si>
  <si>
    <t>REINTEGROS</t>
  </si>
  <si>
    <t>REFRENDO EN MATERIA DE BEBIDAS ALCOHÓLICAS</t>
  </si>
  <si>
    <t>FISCALIZACIÓN EN MATERIA DE BEBIDAS ALCOHÓLICAS</t>
  </si>
  <si>
    <t>DERECHOS EN MATERIA DE PLACAS</t>
  </si>
  <si>
    <t>IMPUESTO POR SERVICIOS DE HOSPEDAJE</t>
  </si>
  <si>
    <t>01-41691042615-611201-04-1314-000-000-0000000-00000-0-11-11AA01-0000</t>
  </si>
  <si>
    <t>IMPUESTOS POR SERVICIOS DE HOSPEDAJE</t>
  </si>
  <si>
    <t>MULTAS ADMINISTRATIVAS ESTATALES NO FISCALES</t>
  </si>
  <si>
    <t>APROVECHAMIENTOS PATRIMONIALES</t>
  </si>
  <si>
    <t>ACCESORIOS DE APROVECHAMIENTOS</t>
  </si>
  <si>
    <t>RECARGOS POR EJECUCIÓN</t>
  </si>
  <si>
    <t>01-41681021592-631003-04-1314-000-000-0000000-00000-0-11-11AA01-0000</t>
  </si>
  <si>
    <t>RECARGOS OBRAS X COOPERACIÓN</t>
  </si>
  <si>
    <t>01-41681022052-631004-04-1314-000-000-0000000-00000-0-11-11AA01-0000</t>
  </si>
  <si>
    <t>RECARGOS SOBRE SALDOS INSOLUTOS CONVENIO</t>
  </si>
  <si>
    <t>01-41681031585-632002-04-1314-000-000-0000000-00000-0-11-11AA01-0000</t>
  </si>
  <si>
    <t>GASTOS EJECUCION MULTA POLICIA</t>
  </si>
  <si>
    <t>GASTOS EJECUCION MULTAS POLICIA VIAL</t>
  </si>
  <si>
    <t>01-41681031587-632004-04-1314-000-000-0000000-00000-0-11-11AA01-0000</t>
  </si>
  <si>
    <t>GASTOS EJECUCION MULTAS TRANSPORTE</t>
  </si>
  <si>
    <t>01-41681031588-632005-04-1314-000-000-0000000-00000-0-11-11AA01-0000</t>
  </si>
  <si>
    <t>GASTOS EJECUCION MULTAS SALUBRIDAD</t>
  </si>
  <si>
    <t>GASTOS EJECUCION MULTAS CONTRALORIA</t>
  </si>
  <si>
    <t>01-41681031591-632007-04-1314-000-000-0000000-00000-0-11-11AA01-0000</t>
  </si>
  <si>
    <t>GASTOS DE EJECUCION OBRAS X COOPERACIÓN</t>
  </si>
  <si>
    <t>GASTOS POR REMATE APROVECHAMIENTOS</t>
  </si>
  <si>
    <t>GASTOS DE EJECUCION MULTAS DE IMUVI</t>
  </si>
  <si>
    <t xml:space="preserve">ACTUALIZACION DE CREDITO FISCAL APROVECHAMIENTOS          </t>
  </si>
  <si>
    <t>APROVECHAMIENTOS_NO_COMP_EN_LA_LEY_DE_ING_VIG_, CAUS_EN_EJER_FIS_ANT_PEN_DE_LIQ_O_PAGO</t>
  </si>
  <si>
    <t>INGRESOS POR VENTA DE BIENES Y PRESTACIÓN DE SERVICIOS Y OTROS INGRESOS</t>
  </si>
  <si>
    <t>INGRESOS POR VENTA DE BIENES Y PRESTACIÓN DE SERVICIOS DE ENTIDADES PARAESTATALES Y FIDEICOMISOS NO EMPRESARIALES Y NO FINANCIEROS</t>
  </si>
  <si>
    <t>PARTICIPACIONES, APORTACIONES, CONVENIOS, INCENTIVOS DERIVADOS DE LA COLABORACIÓN FISCAL Y FONDOS DISTINTOS DE APORTACIONES</t>
  </si>
  <si>
    <t>PARTICIPACIONES</t>
  </si>
  <si>
    <t>FONDO GENERAL DE PARTICIPACIONES</t>
  </si>
  <si>
    <t>FONDO GENERAL PARTICIPACIONES FEDERALES</t>
  </si>
  <si>
    <t>01-42111022611-811011-04-1311-000-000-0000000-00000-0-15-11AB02-0000</t>
  </si>
  <si>
    <t>FEIEF FONDO GENERAL</t>
  </si>
  <si>
    <t>FONDO DE FOMENTO MUNICIPAL</t>
  </si>
  <si>
    <t>FONDO DEL FOMENTO MUNICIPAL</t>
  </si>
  <si>
    <t xml:space="preserve">30% DEL EXCEDENTE DEL FONDO DE FOMENTO MUNICIPAL  </t>
  </si>
  <si>
    <t>01-42111032612-812003-04-1311-000-000-0000000-00000-0-15-11AB02-0000</t>
  </si>
  <si>
    <t>FEIEF FONDO DE FOMENTO MUNICIPAL</t>
  </si>
  <si>
    <t>01-42111032613-812004-04-1311-000-000-0000000-00000-0-15-11AB02-0000</t>
  </si>
  <si>
    <t>FEIEF FONDO DE FOMENTO 30%</t>
  </si>
  <si>
    <t>FONDO DE FISCALIZACIÓN Y RECAUDACIÓN</t>
  </si>
  <si>
    <t>FONDO DE FISCALIZACION</t>
  </si>
  <si>
    <t>01-42111042614-813002-04-1311-000-000-0000000-00000-0-15-11AB02-0000</t>
  </si>
  <si>
    <t>FEIEF FONDO DE FISCALIZACION</t>
  </si>
  <si>
    <t>IMPUESTO ESPECIAL SOBRE PRODUCCIÓN Y SERVICIOS</t>
  </si>
  <si>
    <t>I.E.P.S (IMPUESTO ESPECIAL SOBRE PRODUCC</t>
  </si>
  <si>
    <t>IEPS A LA VENTA FINAL DE GASOLINAS Y DIÉSEL</t>
  </si>
  <si>
    <t>FONDO ISR PARTICIPABLE (ARTÍCULO 3-B LCF)</t>
  </si>
  <si>
    <t>FONDO DE ESTABILIZACIÓN DE LOS INGRESOS DE LAS ENTIDADES FEDERATIVAS (FEIEF)</t>
  </si>
  <si>
    <t>APORTACIONES</t>
  </si>
  <si>
    <t>FONDO PARA LA INFRAESTRUCTURA SOCIAL MUNICIPAL (FAISM)</t>
  </si>
  <si>
    <t>FONDO APORTACION INFRAESTRUCTURA</t>
  </si>
  <si>
    <t>INTERESES POR INVERSION FONDO INFRAESTRU</t>
  </si>
  <si>
    <t>FONDO DE APORTACIONES PARA EL FORTALECIMIENTOS DE LOS MUNICIPIOS  (FORTAMUN)</t>
  </si>
  <si>
    <t>01-42121032703-822001-04-1311-000-000-0000000-00000-0-25-21AA01-0000</t>
  </si>
  <si>
    <t>FONDO FORTALECIMIENTO MUNICIPAL</t>
  </si>
  <si>
    <t>INTERESES POR INVERSION FORTALECIMIENTO</t>
  </si>
  <si>
    <t>CONVENIOS</t>
  </si>
  <si>
    <t>CONVENIOS CON LA FEDERACIÓN</t>
  </si>
  <si>
    <t>INTERESES DE CONVENIOS CON LA FEDERACIÓN</t>
  </si>
  <si>
    <t>01-42131022802-831013-04-1316-000-000-0000000-00000-0-25-21FA01-0000</t>
  </si>
  <si>
    <t>INTERESES POR CONVENIOS FEDERALES</t>
  </si>
  <si>
    <t>CONVENIOS CON MUNICIPIOS</t>
  </si>
  <si>
    <t>INTERESES DE CONVENIOS CON MUNICIPIOS</t>
  </si>
  <si>
    <t>CONVENIOS CON PARAMUNICIPALES</t>
  </si>
  <si>
    <t>INTERESES DE CONVENIOS CON PARAMUNICIPALES</t>
  </si>
  <si>
    <t>CONVENIOS CON BENEFICIARIOS</t>
  </si>
  <si>
    <t>INTERESES DE CONVENIOS CON BENEFICIARIOS</t>
  </si>
  <si>
    <t>INCENTIVOS DERIVADOS DE LA COLABORACIÓN FISCAL</t>
  </si>
  <si>
    <t>FEDERAL</t>
  </si>
  <si>
    <t>IMPUESTO SOBRE TENENCIA O USO DE VEHÍCULOS</t>
  </si>
  <si>
    <t>01-42141022604-841005-04-1311-000-000-0000000-00000-0-15-11AB01-0000</t>
  </si>
  <si>
    <t>FONDO DE COMPENSACIÓN ISAN</t>
  </si>
  <si>
    <t>IMPUESTO SOBRE AUTOMÓVILES NUEVOS</t>
  </si>
  <si>
    <t>ISR POR LA ENAJENACIÓN DE BIENES INMUEBLES (ART. 126 LISR)</t>
  </si>
  <si>
    <t>01-42141051504-844001-04-1311-000-000-0000000-00000-0-15-11AB01-0000</t>
  </si>
  <si>
    <t>REGIMEN DE INCORPORACION FISCAL</t>
  </si>
  <si>
    <t>ESTATAL</t>
  </si>
  <si>
    <t>MULTAS ADMINISTRATIVAS FEDERALES</t>
  </si>
  <si>
    <t>01-42141091583-848006-04-1314-000-000-0000000-00000-0-11-11AA01-0000</t>
  </si>
  <si>
    <t>MULTAS FEDERALES</t>
  </si>
  <si>
    <t>01-42141091589-848007-04-1314-000-000-0000000-00000-0-11-11AA01-0000</t>
  </si>
  <si>
    <t>GASTOS EJECUCION MULTAS FEDERALES</t>
  </si>
  <si>
    <t>01-42141091593-848008-04-1314-000-000-0000000-00000-0-11-11AA01-0000</t>
  </si>
  <si>
    <t>ACTUALIZACION DE MULTAS FEDERALES</t>
  </si>
  <si>
    <t>01-42141091596-848009-04-1314-000-000-0000000-00000-0-11-11AA01-0000</t>
  </si>
  <si>
    <t>REINTEGR POR COBRO DE MULTAS FEDERALES</t>
  </si>
  <si>
    <t>01-42141092053-848011-04-1314-000-000-0000000-00000-0-11-11AA01-0000</t>
  </si>
  <si>
    <t>REC SOBRE SALDOS INSOLUTOS CONV MULT FED</t>
  </si>
  <si>
    <t>ACTUALI MULTAS INFRAC.TRÁNSITO ESTAT 10%</t>
  </si>
  <si>
    <t>ACTUALI MULTAS INFRAC.TRÁNSITO ESTAT 90%</t>
  </si>
  <si>
    <t>01-42141091559-848003-04-1314-000-000-0000000-00000-0-11-11AA01-0000</t>
  </si>
  <si>
    <t>MULTAS INFRAC. TRÁNSITO ESTATAL 10%</t>
  </si>
  <si>
    <t>01-42141091618-848005-04-1314-000-000-0000000-00000-0-11-11AA01-0000</t>
  </si>
  <si>
    <t>GASTOS EJECUCIÓN MULTAS TRÁNSITO DEL EDO</t>
  </si>
  <si>
    <t>01-42141091619-848004-04-1314-000-000-0000000-00000-0-11-11AA01-0000</t>
  </si>
  <si>
    <t>MULTAS INFRAC. TRÁNSITO ESTATAL 90%</t>
  </si>
  <si>
    <t>01-42141091500-848002-04-1314-000-000-0000000-00000-0-11-11AA01-0000</t>
  </si>
  <si>
    <t>REFRENDO ANUAL DE PLACAS Y TARJETA DE CIRCULACION</t>
  </si>
  <si>
    <t>01-42141091584-848010-04-1314-000-000-0000000-00000-0-11-11AA01-0000</t>
  </si>
  <si>
    <t>GASTOS DE EJECUCION</t>
  </si>
  <si>
    <t>IEPS GASOLINAS Y DIÉSEL</t>
  </si>
  <si>
    <t>FONDOS DISTINTOS DE APORTACIONES</t>
  </si>
  <si>
    <t>FONDO PARA ENTIDADES FEDERATIVAS Y MUNICIPIOS PRODUCTORES DE HIDROCARBUROS</t>
  </si>
  <si>
    <t>FONDO PARA EL DESARROLLO REGIONAL SUSTENTABLE DE ESTADOS Y MUNICIPIOS MINEROS</t>
  </si>
  <si>
    <t>TRANSFERENCIAS, ASIGNACIONES, SUBSIDIOS Y SUBVENCIONES, Y PENSIONES Y JUBILACIONES</t>
  </si>
  <si>
    <t>TRANSFERENCIAS Y ASIGNACIONES</t>
  </si>
  <si>
    <t>TRANSFERENCIAS Y ASIGNACIONES FEDERALES</t>
  </si>
  <si>
    <t>TRANSFERENCIAS Y ASIGNACIONES ESTATALES</t>
  </si>
  <si>
    <t>ALCOHOLES</t>
  </si>
  <si>
    <t>01-42211041111-912002-04-1314-000-000-0000000-00000-0-11-11AA01-0000</t>
  </si>
  <si>
    <t>GASTOS EJECUCION MULTAS ALCOHOLES ESTATAL</t>
  </si>
  <si>
    <t>01-42211041114-912003-04-1314-000-000-0000000-00000-0-11-11AA01-0000</t>
  </si>
  <si>
    <t>ACTUALIZACION MULTAS ALCOHOLES ESTATAL 10%</t>
  </si>
  <si>
    <t>01-42211041115-912004-04-1314-000-000-0000000-00000-0-11-11AA01-0000</t>
  </si>
  <si>
    <t>ACTUALIZACION MULTAS ALCOHOLES ESTATAL 90%</t>
  </si>
  <si>
    <t>01-42211041620-912005-04-1314-000-000-0000000-00000-0-11-11AA01-0000</t>
  </si>
  <si>
    <t>MULTAS ALCOHOLES ESTATAL 10%</t>
  </si>
  <si>
    <t>01-42211041621-912006-04-1314-000-000-0000000-00000-0-11-11AA01-0000</t>
  </si>
  <si>
    <t>MULTAS ALCOHOLES ESTATAL 90%</t>
  </si>
  <si>
    <t>01-42211042605-912001-04-1311-000-000-0000000-00000-0-15-11AB01-0000</t>
  </si>
  <si>
    <t>DERECHOS X LICENCIAMIENTO Y ENAJENACION</t>
  </si>
  <si>
    <t>IMPUESTO A LA VENTA FINAL DE BEBIDAS ALCOHOLICAS</t>
  </si>
  <si>
    <t>01-42211042616-912007-04-1314-000-000-0000000-00000-0-11-11AA01-0000</t>
  </si>
  <si>
    <t>DERECHOS X LICENCIAS, PERMISOS, PROD, ALMACENAJE Y ENAJENACIÓN DE BEBIDAS ALCOHÓLICAS</t>
  </si>
  <si>
    <t>CONVENIOS CON GOBIERNO DEL ESTADO</t>
  </si>
  <si>
    <t>01-42211042803-912008-04-1316-000-000-0000000-00000-0-26-31EG01-0000</t>
  </si>
  <si>
    <t>01-42211042805-912010-04-1316-000-000-0000000-00000-0-16-31EG01-0000</t>
  </si>
  <si>
    <t>CONVENIOS CON GOBIERNO DEL ESTADO LIBRE DISPOSICIÓN</t>
  </si>
  <si>
    <t>INTERESES DE CONVENIOS CON GOBIERNO DEL ESTADO</t>
  </si>
  <si>
    <t>01-42211042804-912009-04-1316-000-000-0000000-00000-0-26-31EG01-0000</t>
  </si>
  <si>
    <t>INTERESES POR CONVENIOS ESTATALES</t>
  </si>
  <si>
    <t>01-42211042806-912011-04-1316-000-000-0000000-00000-0-16-31EG01-0000</t>
  </si>
  <si>
    <t>INTERESES POR CONVENIOS ESTATALES LIBRE DISPOSICIÓN</t>
  </si>
  <si>
    <t>TRANSFERENCIAS Y ASIGNACIONES MUNICIPALES</t>
  </si>
  <si>
    <t>SUBSIDIOS Y SUBVENCIONES</t>
  </si>
  <si>
    <t>PENSIONES Y JUBILACIONES</t>
  </si>
  <si>
    <t>TRANSFERENCIAS DEL FONDO MEXICANO DEL PETRÓLEO PARA LA ESTABILIZACIÓN Y EL DESARROLLO</t>
  </si>
  <si>
    <t>TRANS. FOND. MEX. PETRÓL. ESTABIL. Y DES.</t>
  </si>
  <si>
    <t>INGRESOS DERIVADOS DE FINANCIAMIENTO</t>
  </si>
  <si>
    <t>ENDEUDAMIENTO INTERNO</t>
  </si>
  <si>
    <t>ENDEUDAMIENTO EXTERNO</t>
  </si>
  <si>
    <t>FINANCIAMIENTO INTERNO</t>
  </si>
  <si>
    <t>01-43991010002-031005-04-3010-000-000-0000000-00000-0-12-11DP01-0000</t>
  </si>
  <si>
    <t>DEUDA PÚBLICA CON INSTITUCIONES BANCARIAS</t>
  </si>
  <si>
    <t>CRI_GTO_RUBRO</t>
  </si>
  <si>
    <t>CRI_GTO_TIPO</t>
  </si>
  <si>
    <t>CRI_GTO_CLASE</t>
  </si>
  <si>
    <t>CRI_GTO_CONCEPTO</t>
  </si>
  <si>
    <t>CRI_GTO_GRAL</t>
  </si>
  <si>
    <t>00</t>
  </si>
  <si>
    <t>01</t>
  </si>
  <si>
    <t>03</t>
  </si>
  <si>
    <t>02</t>
  </si>
  <si>
    <t>04</t>
  </si>
  <si>
    <t>05</t>
  </si>
  <si>
    <t>06</t>
  </si>
  <si>
    <t>07</t>
  </si>
  <si>
    <t>08</t>
  </si>
  <si>
    <t>09</t>
  </si>
  <si>
    <t>Ley de Ingresos 2024</t>
  </si>
  <si>
    <t>Diferencia</t>
  </si>
  <si>
    <t>x</t>
  </si>
  <si>
    <t>01-41111020001-111001-04-1314-000-000-0000000-00000-0-11-11AA01-0000</t>
  </si>
  <si>
    <t>CuentaContableCOMPLETA</t>
  </si>
  <si>
    <t>01-41111040003-113001-04-1314-000-000-0000000-00000-0-11-11AA01-0000</t>
  </si>
  <si>
    <t>01-41121020311-121002-04-1314-000-000-0000000-00000-0-11-11AA01-0000</t>
  </si>
  <si>
    <t>01-41121030053-122001-04-1314-000-000-0000000-00000-0-11-11AA01-0000</t>
  </si>
  <si>
    <t>01-41131020101-131001-04-2310-000-000-0000000-00000-0-11-11AA01-0000</t>
  </si>
  <si>
    <t>01-41131040054-133001-04-2010-000-000-0000000-00000-0-11-11AA01-0000</t>
  </si>
  <si>
    <t>01-41171020304-171001-04-1314-000-000-0000000-00000-0-11-11AA01-0000</t>
  </si>
  <si>
    <t>01-41171020307-171002-04-1314-000-000-0000000-00000-0-11-11AA01-0000</t>
  </si>
  <si>
    <t>01-41171020309-171004-04-1314-000-000-0000000-00000-0-11-11AA01-0000</t>
  </si>
  <si>
    <t>01-41171020313-171005-04-1314-000-000-0000000-00000-0-11-11AA01-0000</t>
  </si>
  <si>
    <t>01-41171020316-171006-04-1314-000-000-0000000-00000-0-11-11AA01-0000</t>
  </si>
  <si>
    <t>01-41171020319-171010-04-1314-000-000-0000000-00000-0-11-11AA01-0000</t>
  </si>
  <si>
    <t>01-41171030305-172001-04-1314-000-000-0000000-00000-0-11-11AA01-0000</t>
  </si>
  <si>
    <t>01-41171030310-172004-04-1314-000-000-0000000-00000-0-11-11AA01-0000</t>
  </si>
  <si>
    <t>01-41171030314-172005-04-1314-000-000-0000000-00000-0-11-11AA01-0000</t>
  </si>
  <si>
    <t>01-41171040301-173001-04-1314-000-000-0000000-00000-0-11-11AA01-0000</t>
  </si>
  <si>
    <t>01-41171040303-173002-04-1314-000-000-0000000-00000-0-11-11AA01-0000</t>
  </si>
  <si>
    <t>01-41171040306-173003-04-1314-000-000-0000000-00000-0-11-11AA01-0000</t>
  </si>
  <si>
    <t>01-41171040308-173005-04-1314-000-000-0000000-00000-0-11-11AA01-0000</t>
  </si>
  <si>
    <t>01-41171040312-173006-04-1314-000-000-0000000-00000-0-11-11AA01-0000</t>
  </si>
  <si>
    <t>01-41171040317-171017-04-1314-000-000-0000000-00000-0-11-11AA01-0000</t>
  </si>
  <si>
    <t>01-41171040318-173011-04-1314-000-000-0000000-00000-0-11-11AA01-0000</t>
  </si>
  <si>
    <t>01-41191020400-181001-04-1314-000-000-0000000-00000-0-11-11AA01-0000</t>
  </si>
  <si>
    <t>01-41311020701-311001-04-1314-000-000-0000000-00000-0-11-11AA01-0000</t>
  </si>
  <si>
    <t>01-41311020702-311002-04-1314-000-000-0000000-00000-0-11-11AA01-0000</t>
  </si>
  <si>
    <t>01-41311020704-311003-04-1314-000-000-0000000-00000-0-11-11AA01-0000</t>
  </si>
  <si>
    <t>01-41311020706-311004-04-1314-000-000-0000000-00000-0-11-11AA01-0000</t>
  </si>
  <si>
    <t>01-41311020710-311008-04-1314-000-000-0000000-00000-0-11-11AA01-0000</t>
  </si>
  <si>
    <t>01-41311020713-311011-04-1314-000-000-0000000-00000-0-11-11AA01-0000</t>
  </si>
  <si>
    <t>01-41311040703-313001-04-1314-000-000-0000000-00000-0-11-11AA01-0000</t>
  </si>
  <si>
    <t>01-41311040714-313003-04-1314-000-000-0000000-00000-0-11-11AA01-0000</t>
  </si>
  <si>
    <t>01-41321022401-391001-04-1314-000-000-0000000-00000-0-11-11AA01-0000</t>
  </si>
  <si>
    <t>01-41431020901-430110-04-5057-000-000-0000000-00000-0-11-11AA01-0000</t>
  </si>
  <si>
    <t>01-41431020986-431070-04-2310-000-000-0000000-00000-0-11-11AA01-0000</t>
  </si>
  <si>
    <t>01-41431020987-431071-04-2310-000-000-0000000-00000-0-11-11AA01-0000</t>
  </si>
  <si>
    <t>01-41431030902-430201-04-2610-000-000-0000000-00000-0-11-11AA01-0000</t>
  </si>
  <si>
    <t>01-41431040903-430301-04-2610-000-000-0000000-00000-0-11-11AA01-0000</t>
  </si>
  <si>
    <t>01-41431050904-430401-04-1512-000-000-0000000-00000-0-11-11AA01-0000</t>
  </si>
  <si>
    <t>01-41431050906-430402-04-1512-000-000-0000000-00000-0-11-11AA01-0000</t>
  </si>
  <si>
    <t>01-41431050970-430403-04-1512-000-000-0000000-00000-0-11-11AA01-0000</t>
  </si>
  <si>
    <t>01-41431050976-430404-04-1215-000-000-0000000-00000-0-11-11AA01-0000</t>
  </si>
  <si>
    <t>01-41431060800-430501-04-2410-000-000-0000000-00000-0-11-11AA01-0000</t>
  </si>
  <si>
    <t>01-41431060907-430505-04-2410-000-000-0000000-00000-0-11-11AA01-0000</t>
  </si>
  <si>
    <t>01-41431060908-430506-04-2410-000-000-0000000-00000-0-11-11AA01-0000</t>
  </si>
  <si>
    <t>01-41431060909-430507-04-2410-000-000-0000000-00000-0-11-11AA01-0000</t>
  </si>
  <si>
    <t>01-41431070910-430603-04-1513-000-000-0000000-00000-0-11-11AA01-0000</t>
  </si>
  <si>
    <t>01-41431071022-430606-04-2410-000-000-0000000-00000-0-11-11AA01-0000</t>
  </si>
  <si>
    <t>01-41431080911-430701-04-1314-000-000-0000000-00000-0-11-11AA01-0000</t>
  </si>
  <si>
    <t>01-41431080912-430701-04-1314-000-000-0000000-00000-0-11-11AA01-0000</t>
  </si>
  <si>
    <t>01-41431080913-430701-04-1314-000-000-0000000-00000-0-11-11AA01-0000</t>
  </si>
  <si>
    <t>01-41431080914-430701-04-1314-000-000-0000000-00000-0-11-11AA01-0000</t>
  </si>
  <si>
    <t>01-41431080915-430701-04-1314-000-000-0000000-00000-0-11-11AA01-0000</t>
  </si>
  <si>
    <t>01-41431080917-430702-04-1314-000-000-0000000-00000-0-11-11AA01-0000</t>
  </si>
  <si>
    <t>01-41431080918-430702-04-1314-000-000-0000000-00000-0-11-11AA01-0000</t>
  </si>
  <si>
    <t>01-41431090920-430801-04-2610-000-000-0000000-00000-0-11-11AA01-0000</t>
  </si>
  <si>
    <t>01-41431090921-430802-04-2610-000-000-0000000-00000-0-11-11AA01-0000</t>
  </si>
  <si>
    <t>01-41431090922-430803-04-2610-000-000-0000000-00000-0-11-11AA01-0000</t>
  </si>
  <si>
    <t>01-41431100924-430903-04-1514-000-000-0000000-00000-0-11-11AA01-0000</t>
  </si>
  <si>
    <t>01-41431100925-430904-04-1514-000-000-0000000-00000-0-11-11AA01-0000</t>
  </si>
  <si>
    <t>01-41431100926-430905-04-1514-000-000-0000000-00000-0-11-11AA01-0000</t>
  </si>
  <si>
    <t>01-41431110927-431001-04-2010-000-000-0000000-00000-0-11-11AA01-0000</t>
  </si>
  <si>
    <t>01-41431110928-431002-04-2010-000-000-0000000-00000-0-11-11AA01-0000</t>
  </si>
  <si>
    <t>01-41431110929-431003-04-2010-000-000-0000000-00000-0-11-11AA01-0000</t>
  </si>
  <si>
    <t>01-41431110930-431004-04-2010-000-000-0000000-00000-0-11-11AA01-0000</t>
  </si>
  <si>
    <t>01-41431110931-431005-04-1314-000-000-0000000-00000-0-11-11AA01-0000</t>
  </si>
  <si>
    <t>01-41431110934-431008-04-2010-000-000-0000000-00000-0-11-11AA01-0000</t>
  </si>
  <si>
    <t>01-41431110935-431009-04-2010-000-000-0000000-00000-0-11-11AA01-0000</t>
  </si>
  <si>
    <t>01-41431110936-431010-04-2010-000-000-0000000-00000-0-11-11AA01-0000</t>
  </si>
  <si>
    <t>01-41431110937-431011-04-2010-000-000-0000000-00000-0-11-11AA01-0000</t>
  </si>
  <si>
    <t>01-41431110939-431013-04-2510-000-000-0000000-00000-0-11-11AA01-0000</t>
  </si>
  <si>
    <t>01-41431110944-431014-04-2010-000-000-0000000-00000-0-11-11AA01-0000</t>
  </si>
  <si>
    <t>01-41431110949-431015-04-2010-000-000-0000000-00000-0-11-11AA01-0000</t>
  </si>
  <si>
    <t>01-41431111004-431016-04-2010-000-000-0000000-00000-0-11-11AA01-0000</t>
  </si>
  <si>
    <t>01-41431111021-431077-04-2010-000-000-0000000-00000-0-11-11AA01-0000</t>
  </si>
  <si>
    <t>01-41431120941-431101-04-1314-000-000-0000000-00000-0-11-11AA01-0000</t>
  </si>
  <si>
    <t>01-41431120943-431104-04-1314-000-000-0000000-00000-0-11-11AA01-0000</t>
  </si>
  <si>
    <t>01-41431130945-431203-04-2010-000-000-0000000-00000-0-11-11AA01-0000</t>
  </si>
  <si>
    <t>01-41431130946-431039-04-2010-000-000-0000000-00000-0-11-11AA01-0000</t>
  </si>
  <si>
    <t>01-41431130947-431206-04-2010-000-000-0000000-00000-0-11-11AA01-0000</t>
  </si>
  <si>
    <t>01-41431130948-431207-04-2010-000-000-0000000-00000-0-11-11AA01-0000</t>
  </si>
  <si>
    <t>01-41431140950-431301-04-2010-000-000-0000000-00000-0-11-11AA01-0000</t>
  </si>
  <si>
    <t>01-41431140952-431303-04-2010-000-000-0000000-00000-0-11-11AA01-0000</t>
  </si>
  <si>
    <t>01-41431140953-431076-04-1314-000-000-0000000-00000-0-11-11AA01-0000</t>
  </si>
  <si>
    <t>01-41431140954-431305-04-2410-000-000-0000000-00000-0-11-11AA01-0000</t>
  </si>
  <si>
    <t>01-41431140955-431046-04-2310-000-000-0000000-00000-0-11-11AA01-0000</t>
  </si>
  <si>
    <t>01-41431160958-431028-04-2310-000-000-0000000-00000-0-11-11AA01-0000</t>
  </si>
  <si>
    <t>01-41431160959-431050-04-2310-000-000-0000000-00000-0-11-11AA01-0000</t>
  </si>
  <si>
    <t>01-41431160960-431051-04-2310-000-000-0000000-00000-0-11-11AA01-0000</t>
  </si>
  <si>
    <t>01-41431160961-431052-04-2310-000-000-0000000-00000-0-11-11AA01-0000</t>
  </si>
  <si>
    <t>01-41431160962-431053-04-2310-000-000-0000000-00000-0-11-11AA01-0000</t>
  </si>
  <si>
    <t>01-41431160979-431067-04-2310-000-000-0000000-00000-0-11-11AA01-0000</t>
  </si>
  <si>
    <t>01-41431160980-431073-04-2310-000-000-0000000-00000-0-11-11AA01-0000</t>
  </si>
  <si>
    <t>01-41431160982-431068-04-2310-000-000-0000000-00000-0-11-11AA01-0000</t>
  </si>
  <si>
    <t>01-41431160983-431069-04-2310-000-000-0000000-00000-0-11-11AA01-0000</t>
  </si>
  <si>
    <t>01-41431170963-431601-04-1314-000-000-0000000-00000-0-11-11AA01-0000</t>
  </si>
  <si>
    <t>01-41431170964-431602-04-1314-000-000-0000000-00000-0-11-11AA01-0000</t>
  </si>
  <si>
    <t>01-41431170965-431056-04-5051-000-000-0000000-00000-0-11-11AA01-0000</t>
  </si>
  <si>
    <t>01-41431170966-431057-04-1210-000-000-0000000-00000-0-11-11AA01-0000</t>
  </si>
  <si>
    <t>01-41431170968-431607-04-1314-000-000-0000000-00000-0-11-11AA01-0000</t>
  </si>
  <si>
    <t>01-41431170969-431610-04-1314-000-000-0000000-00000-0-11-11AA01-0000</t>
  </si>
  <si>
    <t>01-41431170975-431611-04-1314-000-000-0000000-00000-0-11-11AA01-0000</t>
  </si>
  <si>
    <t>01-41431171023-431613-04-1521-000-000-0000000-00000-0-11-11AA01-0000</t>
  </si>
  <si>
    <t>01-41431190972-431801-04-2510-000-000-0000000-00000-0-11-11AA01-0000</t>
  </si>
  <si>
    <t>01-41491021151-452003-04-1314-000-000-0000000-00000-0-11-11AA01-0000</t>
  </si>
  <si>
    <t>01-41441021101-451003-04-1314-000-000-0000000-00000-0-11-11AA01-0000</t>
  </si>
  <si>
    <t>01-41441021102-451004-04-1314-000-000-0000000-00000-0-11-11AA01-0000</t>
  </si>
  <si>
    <t>01-41441021103-451005-04-1314-000-000-0000000-00000-0-11-11AA01-0000</t>
  </si>
  <si>
    <t>01-41441021104-451006-04-1314-000-000-0000000-00000-0-11-11AA01-0000</t>
  </si>
  <si>
    <t>01-41441021107-451008-04-1314-000-000-0000000-00000-0-11-11AA01-0000</t>
  </si>
  <si>
    <t>01-41511021407-511001-04-1311-000-000-0000000-00000-0-11-11AA01-0000</t>
  </si>
  <si>
    <t>01-41511021424-511002-04-1311-000-000-0000000-00000-0-11-11AA01-0000</t>
  </si>
  <si>
    <t>01-41511030801-512004-04-2111-000-000-0000000-00000-0-11-11AA01-0000</t>
  </si>
  <si>
    <t>01-41511031364-512005-04-1315-000-000-0000000-00000-0-11-11AA01-0000</t>
  </si>
  <si>
    <t>01-41511031406-519037-04-1314-000-000-0000000-00000-0-11-11AA01-0000</t>
  </si>
  <si>
    <t>01-41511031409-519039-04-2111-000-000-0000000-00000-0-11-11AA01-0000</t>
  </si>
  <si>
    <t>01-41511041351-513001-04-2010-000-000-0000000-00000-0-11-11AA01-0000</t>
  </si>
  <si>
    <t>01-41511041352-513001-04-1215-000-000-0000000-00000-0-11-11AA01-0000</t>
  </si>
  <si>
    <t>01-41511041353-513001-04-1314-000-000-0000000-00000-0-11-11AA01-0000</t>
  </si>
  <si>
    <t>01-41511050971-514007-04-4010-000-000-0000000-00000-0-11-11AA01-0000</t>
  </si>
  <si>
    <t>01-41511071365-519052-04-1315-000-000-0000000-00000-0-11-11AA01-0000</t>
  </si>
  <si>
    <t>01-41511080802-517003-04-2111-000-000-0000000-00000-0-11-11AA01-0000</t>
  </si>
  <si>
    <t>01-41511081357-519005-04-2510-000-000-0000000-00000-0-11-11AA01-0000</t>
  </si>
  <si>
    <t>01-41511081363-517006-04-1315-000-000-0000000-00000-0-11-11AA01-0000</t>
  </si>
  <si>
    <t>01-41511081367-517008-04-1314-000-000-0000000-00000-0-11-11AA01-0000</t>
  </si>
  <si>
    <t>01-41511081368-517009-04-1314-000-000-0000000-00000-0-11-11AA01-0000</t>
  </si>
  <si>
    <t>01-41511081369-517009-04-1314-000-000-0000000-00000-0-11-11AA01-0000</t>
  </si>
  <si>
    <t>01-41511081370-517010-04-1314-000-000-0000000-00000-0-11-11AA01-0000</t>
  </si>
  <si>
    <t>01-41511081372-517007-04-1215-000-000-0000000-00000-0-11-11AA01-0000</t>
  </si>
  <si>
    <t>01-41511081375-517014-04-1513-000-000-0000000-00000-0-11-11AA01-0000</t>
  </si>
  <si>
    <t>01-41511081376-517015-04-1513-000-000-0000000-00000-0-11-11AA01-0000</t>
  </si>
  <si>
    <t>01-41511081377-517016-04-2111-000-000-0000000-00000-0-11-11AA01-0000</t>
  </si>
  <si>
    <t>01-41511081378-517017-04-2111-000-000-0000000-00000-0-11-11AA01-0000</t>
  </si>
  <si>
    <t>01-41511081381-517020-04-2111-000-000-0000000-00000-0-11-11AA01-0000</t>
  </si>
  <si>
    <t>01-41511081388-517026-04-2310-000-000-0000000-00000-0-11-11AA01-0000</t>
  </si>
  <si>
    <t>01-41511081392-517029-04-2310-000-000-0000000-00000-0-11-11AA01-0000</t>
  </si>
  <si>
    <t>01-41511081394-517031-04-2310-000-000-0000000-00000-0-11-11AA01-0000</t>
  </si>
  <si>
    <t>01-41511081395-517032-04-2310-000-000-0000000-00000-0-11-11AA01-0000</t>
  </si>
  <si>
    <t>01-41511081397-517034-04-2610-000-000-0000000-00000-0-11-11AA01-0000</t>
  </si>
  <si>
    <t>01-41511081399-517036-04-2610-000-000-0000000-00000-0-11-11AA01-0000</t>
  </si>
  <si>
    <t>01-41511081402-517037-04-2510-000-000-0000000-00000-0-11-11AA01-0000</t>
  </si>
  <si>
    <t>01-41511081404-517038-04-1314-000-000-0000000-00000-0-11-11AA01-0000</t>
  </si>
  <si>
    <t>01-41511081405-517039-04-1314-000-000-0000000-00000-0-11-11AA01-0000</t>
  </si>
  <si>
    <t>01-41511081408-517040-04-2210-000-000-0000000-00000-0-11-11AA01-0000</t>
  </si>
  <si>
    <t>01-41511081410-517041-04-2010-000-000-0000000-00000-0-11-11AA01-0000</t>
  </si>
  <si>
    <t>01-41511081411-517042-04-2010-000-000-0000000-00000-0-11-11AA01-0000</t>
  </si>
  <si>
    <t>01-41511081359-519007-04-2010-000-000-0000000-00000-0-11-11AA01-0000</t>
  </si>
  <si>
    <t>01-41511081416-517045-04-2111-000-000-0000000-00000-0-11-11AA01-0000</t>
  </si>
  <si>
    <t>01-41511081414-519043-04-2510-000-000-0000000-00000-0-11-11AA01-0000</t>
  </si>
  <si>
    <t>01-41511081419-517046-04-1815-000-000-0000000-00000-0-11-11AA01-0000</t>
  </si>
  <si>
    <t>01-41511081420-517047-04-1815-000-000-0000000-00000-0-11-11AA01-0000</t>
  </si>
  <si>
    <t>01-41511081422-511004-04-2010-000-000-0000000-00000-0-11-11AA01-0000</t>
  </si>
  <si>
    <t>01-41511081423-511005-04-2310-000-000-0000000-00000-0-11-11AA01-0000</t>
  </si>
  <si>
    <t>01-41511080978-517050-04-1815-000-000-0000000-00000-0-11-11AA01-0000</t>
  </si>
  <si>
    <t>01-41691032102-613004-04-1314-000-000-0000000-00000-0-11-11AA01-0000</t>
  </si>
  <si>
    <t>01-41631021751-614001-04-2510-000-000-0000000-00000-0-11-11AA01-0000</t>
  </si>
  <si>
    <t>01-41631021752-614002-04-2510-000-000-0000000-00000-0-11-11AA01-0000</t>
  </si>
  <si>
    <t>01-41631021753-614003-04-1513-000-000-0000000-00000-0-11-11AA01-0000</t>
  </si>
  <si>
    <t>01-41631021754-614004-04-2310-000-000-0000000-00000-0-11-11AA01-0000</t>
  </si>
  <si>
    <t>01-41631021755-613005-04-1512-000-000-0000000-00000-0-11-11AA01-0000</t>
  </si>
  <si>
    <t>01-41631021756-614006-04-1512-000-000-0000000-00000-0-11-11AA01-0000</t>
  </si>
  <si>
    <t>01-41631021757-614007-04-1315-000-000-0000000-00000-0-11-11AA01-0000</t>
  </si>
  <si>
    <t>01-41621021551-616001-04-2410-000-000-0000000-00000-0-11-11AA01-0000</t>
  </si>
  <si>
    <t>01-41621021552-612026-04-1314-000-000-0000000-00000-0-11-11AA01-0000</t>
  </si>
  <si>
    <t>01-41621021553-616002-04-5057-000-000-0000000-00000-0-11-11AA01-0000</t>
  </si>
  <si>
    <t>01-41621021554-612004-04-1314-000-000-0000000-00000-0-11-11AA01-0000</t>
  </si>
  <si>
    <t>01-41621021555-616003-04-1512-000-000-0000000-00000-0-11-11AA01-0000</t>
  </si>
  <si>
    <t>01-41621021556-616003-04-1512-000-000-0000000-00000-0-11-11AA01-0000</t>
  </si>
  <si>
    <t>01-41621021557-616003-04-1512-000-000-0000000-00000-0-11-11AA01-0000</t>
  </si>
  <si>
    <t>01-41621021558-612008-04-1314-000-000-0000000-00000-0-11-11AA01-0000</t>
  </si>
  <si>
    <t>01-41621021611-612048-04-1512-000-000-0000000-00000-0-11-11AA01-0000</t>
  </si>
  <si>
    <t>01-41621021560-616004-04-1513-000-000-0000000-00000-0-11-11AA01-0000</t>
  </si>
  <si>
    <t>01-41621021561-612011-04-1314-000-000-0000000-00000-0-11-11AA01-0000</t>
  </si>
  <si>
    <t>01-41621021562-616005-04-1514-000-000-0000000-00000-0-11-11AA01-0000</t>
  </si>
  <si>
    <t>01-41621021563-612013-04-1314-000-000-0000000-00000-0-11-11AA01-0000</t>
  </si>
  <si>
    <t>01-41621021566-616006-04-1215-000-000-0000000-00000-0-11-11AA01-0000</t>
  </si>
  <si>
    <t>01-41621021567-612017-04-1314-000-000-0000000-00000-0-11-11AA01-0000</t>
  </si>
  <si>
    <t>01-41621021564-612014-04-2010-000-000-0000000-00000-0-11-11AA01-0000</t>
  </si>
  <si>
    <t>01-41621021565-612015-04-1314-000-000-0000000-00000-0-11-11AA01-0000</t>
  </si>
  <si>
    <t>01-41621021570-612018-04-1215-000-000-0000000-00000-0-11-11AA01-0000</t>
  </si>
  <si>
    <t>01-41621021571-612019-04-1314-000-000-0000000-00000-0-11-11AA01-0000</t>
  </si>
  <si>
    <t>01-41621021568-612063-04-2310-000-000-0000000-00000-0-11-11AA01-0000</t>
  </si>
  <si>
    <t>01-41621021569-612064-04-1314-000-000-0000000-00000-0-11-11AA01-0000</t>
  </si>
  <si>
    <t>01-41621021572-612020-04-2310-000-000-0000000-00000-0-11-11AA01-0000</t>
  </si>
  <si>
    <t>01-41621021573-612021-04-1314-000-000-0000000-00000-0-11-11AA01-0000</t>
  </si>
  <si>
    <t>01-41621021574-616009-04-2111-000-000-0000000-00000-0-11-11AA01-0000</t>
  </si>
  <si>
    <t>01-41621021576-612059-04-1314-000-000-0000000-00000-0-11-11AA01-0000</t>
  </si>
  <si>
    <t>01-41621021577-612023-04-4011-000-000-0000000-00000-0-11-11AA01-0000</t>
  </si>
  <si>
    <t>01-41621021578-612024-04-1314-000-000-0000000-00000-0-11-11AA01-0000</t>
  </si>
  <si>
    <t>01-41621021579-612025-04-1314-000-000-0000000-00000-0-11-11AA01-0000</t>
  </si>
  <si>
    <t>01-41621021580-612026-04-1314-000-000-0000000-00000-0-11-11AA01-0000</t>
  </si>
  <si>
    <t>01-41621021581-612027-04-1513-000-000-0000000-00000-0-11-11AA01-0000</t>
  </si>
  <si>
    <t>01-41621021616-616014-04-1513-000-000-0000000-00000-0-11-11AA01-0000</t>
  </si>
  <si>
    <t>01-41621021617-616014-04-1314-000-000-0000000-00000-0-11-11AA01-0000</t>
  </si>
  <si>
    <t>01-41621021595-612039-04-1314-000-000-0000000-00000-0-11-11AA01-0000</t>
  </si>
  <si>
    <t>01-41621021613-616017-04-2510-000-000-0000000-00000-0-11-11AA01-0000</t>
  </si>
  <si>
    <t>01-41621021614-612051-04-2510-000-000-0000000-00000-0-11-11AA01-0000</t>
  </si>
  <si>
    <t>01-41621021615-612052-04-2510-000-000-0000000-00000-0-11-11AA01-0000</t>
  </si>
  <si>
    <t>01-41621021622-616019-04-5017-000-000-0000000-00000-0-11-11AA01-0000</t>
  </si>
  <si>
    <t>01-41621021623-612060-04-1314-000-000-0000000-00000-0-11-11AA01-0000</t>
  </si>
  <si>
    <t>01-41691021403-617003-04-1314-000-000-0000000-00000-0-11-11AA01-0000</t>
  </si>
  <si>
    <t>01-41691021594-612038-04-1314-000-000-0000000-00000-0-11-11AA01-0000</t>
  </si>
  <si>
    <t>01-41691021601-612041-04-1314-000-000-0000000-00000-0-11-11AA01-0000</t>
  </si>
  <si>
    <t>01-41691021602-612042-04-2210-000-000-0000000-00000-0-11-11AA01-0000</t>
  </si>
  <si>
    <t>01-41691021603-612043-04-1810-000-000-0000000-00000-0-11-11AA01-0000</t>
  </si>
  <si>
    <t>01-41691021604-612044-04-1810-000-000-0000000-00000-0-11-11AA01-0000</t>
  </si>
  <si>
    <t>01-41691021605-612045-04-1810-000-000-0000000-00000-0-11-11AA01-0000</t>
  </si>
  <si>
    <t>01-41691021606-612046-04-1810-000-000-0000000-00000-0-11-11AA01-0000</t>
  </si>
  <si>
    <t>01-41691021607-612047-04-1810-000-000-0000000-00000-0-11-11AA01-0000</t>
  </si>
  <si>
    <t>01-41691021758-617015-04-2510-000-000-0000000-00000-0-11-11AA01-0000</t>
  </si>
  <si>
    <t>01-41691022103-617020-04-1513-000-000-0000000-00000-0-11-11AA01-0000</t>
  </si>
  <si>
    <t>01-41691022104-619004-04-1710-000-000-0000000-00000-0-11-11AA01-0000</t>
  </si>
  <si>
    <t>01-41691022101-617026-04-1314-000-000-0000000-00000-0-11-11AA01-0000</t>
  </si>
  <si>
    <t>01-41681020302-631002-04-1314-000-000-0000000-00000-0-11-11AA01-0000</t>
  </si>
  <si>
    <t>01-41681031586-632003-04-1314-000-000-0000000-00000-0-11-11AA01-0000</t>
  </si>
  <si>
    <t>01-41681031612-612049-04-1314-000-000-0000000-00000-0-11-11AA01-0000</t>
  </si>
  <si>
    <t>01-41681031624-632009-04-1314-000-000-0000000-00000-0-11-11AA01-0000</t>
  </si>
  <si>
    <t>01-42111022601-811001-04-1311-000-000-0000000-00000-0-15-11AB01-0000</t>
  </si>
  <si>
    <t>01-42111032608-812001-04-1311-000-000-0000000-00000-0-15-11AB01-0000</t>
  </si>
  <si>
    <t>01-42111032610-812002-04-1311-000-000-0000000-00000-0-15-11AB01-0000</t>
  </si>
  <si>
    <t>01-42111042602-813001-04-1311-000-000-0000000-00000-0-15-11AB01-0000</t>
  </si>
  <si>
    <t>01-42111052606-814001-04-1311-000-000-0000000-00000-0-15-11AB01-0000</t>
  </si>
  <si>
    <t>01-42111062603-815001-04-1311-000-000-0000000-00000-0-15-11AB01-0000</t>
  </si>
  <si>
    <t>01-42111072609-816001-04-1311-000-000-0000000-00000-0-15-11AB01-0000</t>
  </si>
  <si>
    <t>01-42121022701-821001-04-1311-000-000-0000000-00000-0-25-21AB01-0000</t>
  </si>
  <si>
    <t>01-42121022702-821002-04-1311-000-000-0000000-00000-0-25-23AB01-0000</t>
  </si>
  <si>
    <t>01-42121032704-822002-04-1311-000-000-0000000-00000-0-25-23AA01-0000</t>
  </si>
  <si>
    <t>01-42131022801-831012-04-1316-000-000-0000000-00000-0-25-21FA01-0000</t>
  </si>
  <si>
    <t>01-42141032607-842004-04-1311-000-000-0000000-00000-0-15-11AB01-0000</t>
  </si>
  <si>
    <t>01-42141081503-847001-04-1314-000-000-0000000-00000-0-11-11AA01-0000</t>
  </si>
  <si>
    <t>01-42141091116-848003-04-1314-000-000-0000000-00000-0-11-11AA01-0000</t>
  </si>
  <si>
    <t>01-42141091117-848001-04-1314-000-000-0000000-00000-0-11-11AA01-0000</t>
  </si>
  <si>
    <t>01-41491021371-441004-04-1215-000-000-0000000-00000-0-11-11AA01-0000 </t>
  </si>
  <si>
    <t>01-41491021373-441005-04-1215-000-000-0000000-00000-0-11-11AA01-0000 </t>
  </si>
  <si>
    <t>01-41491021374-441006-04-1215-000-000-0000000-00000-0-11-11AA01-0000 </t>
  </si>
  <si>
    <t>01-41491021379-441007-04-2111-000-000-0000000-00000-0-11-11AA01-0000 </t>
  </si>
  <si>
    <t>01-41691021413-619010-04-1314-000-000-0000000-00000-0-11-11AA01-0000 </t>
  </si>
  <si>
    <t>Sub-Cta</t>
  </si>
  <si>
    <t>01-41511022617-511007-04-1311-000-000-0000000-00000-0-15-13AB19-0000</t>
  </si>
  <si>
    <t>01-41511022617-511007-04-1311-000-000-0000000-00000-0-15-13AB20-0000</t>
  </si>
  <si>
    <t>01-41511022617-511007-04-1311-000-000-0000000-00000-0-15-13AB21-0000</t>
  </si>
  <si>
    <t>01-41511022617-511007-04-1311-000-000-0000000-00000-0-15-13AB22-0000</t>
  </si>
  <si>
    <t>01-41511022617-511007-04-1311-000-000-0000000-00000-0-15-13AB23-0000</t>
  </si>
  <si>
    <t>01-41511022617-511007-04-1311-000-000-0000000-00000-0-15-13AB24-0000</t>
  </si>
  <si>
    <t>INTERESES POR INVERSIONES PARTIC. 2019</t>
  </si>
  <si>
    <t>INTERESES POR INVERSIONES PARTIC. 2020</t>
  </si>
  <si>
    <t>INTERESES POR INVERSIONES PARTIC. 2021</t>
  </si>
  <si>
    <t>INTERESES POR INVERSIONES PARTIC. 2022</t>
  </si>
  <si>
    <t>INTERESES POR INVERSIONES PARTIC. 2023</t>
  </si>
  <si>
    <t>INTERESES POR INVERSIONES PARTIC. 2024</t>
  </si>
  <si>
    <t xml:space="preserve">INGRESOS POR VENTA DE BIENES Y PRESTACIÓN DE SERVICIOS DE INSTITUCIONES PÚBLICAS DE SEGURIDAD SOCIAL </t>
  </si>
  <si>
    <t>INGRESOS POR VENTA DE BIENES Y PRESTACIÓN DE SERVICIOS DE EMPRESAS PRODUCTIVAS DEL ESTADO</t>
  </si>
  <si>
    <t xml:space="preserve">INGRESOS POR VENTA DE BIENES Y PRESTACIÓN DE SERVICIOS DE ENTIDADES PARAESTATALES EMPRESARIALES FINANCIERAS MONETARIAS CON PARTICIPACIÓN ESTATAL MAYORITARIA </t>
  </si>
  <si>
    <t xml:space="preserve">INGRESOS POR VENTA DE BIENES Y PRESTACIÓN DE SERVICIOS DE ENTIDADES PARAESTATALES EMPRESARIALES NO FINANCIERAS CON PARTICIPACIÓN ESTATAL MAYORITARIA </t>
  </si>
  <si>
    <t>INGRESOS POR VENTA DE BIENES Y PRESTACIÓN DE SERVICIOS DE ENTIDADES PARAESTATALES EMPRESARIALES FINANCIERAS NO MONETARIAS CON PARTICIPACIÓN ESTATAL MAYORITARIA</t>
  </si>
  <si>
    <t xml:space="preserve">INGRESOS POR VENTA DE BIENES Y PRESTACIÓN DE SERVICIOS DE FIDEICOMISOS FINANCIEROS PÚBLICOS CON PARTICIPACIÓN ESTATAL MAYORITARIA </t>
  </si>
  <si>
    <t xml:space="preserve">INGRESOS POR VENTA DE BIENES Y PRESTACIÓN DE SERVICIOS DE LOS PODERES LEGISLATIVO Y JUDICIAL, Y DE LOS ÓRGANOS AUTÓNOMOS </t>
  </si>
  <si>
    <t xml:space="preserve">OTROS INGRESOS 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</si>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</sst>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8"/>
      <color theme="1"/>
      <name val="Arial"/>
      <family val="2"/>
    </font>
    <font>
      <b/>
      <sz val="8"/>
      <color indexed="9"/>
      <name val="Arial"/>
      <family val="2"/>
    </font>
    <font>
      <b/>
      <sz val="8"/>
      <color theme="0"/>
      <name val="Arial"/>
      <family val="2"/>
    </font>
    <font>
      <b/>
      <sz val="8"/>
      <color rgb="FFFF0000"/>
      <name val="Arial"/>
      <family val="2"/>
    </font>
    <font>
      <sz val="8"/>
      <color rgb="FF000066"/>
      <name val="Arial"/>
      <family val="2"/>
    </font>
    <font>
      <b/>
      <sz val="8"/>
      <color theme="7" tint="-0.249977111117893"/>
      <name val="Arial"/>
      <family val="2"/>
    </font>
    <font>
      <sz val="8"/>
      <color rgb="FF336600"/>
      <name val="Arial"/>
      <family val="2"/>
    </font>
    <font>
      <sz val="8"/>
      <color rgb="FFFF0000"/>
      <name val="Arial"/>
      <family val="2"/>
    </font>
    <font>
      <b/>
      <sz val="8"/>
      <color indexed="10"/>
      <name val="Arial"/>
      <family val="2"/>
    </font>
    <font>
      <b/>
      <sz val="8"/>
      <color rgb="FF33660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0066"/>
        <bgColor indexed="64"/>
      </patternFill>
    </fill>
    <fill>
      <patternFill patternType="solid">
        <fgColor rgb="FF4A826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7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0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</cellStyleXfs>
  <cellXfs count="63">
    <xf numFmtId="0" fontId="0" fillId="0" borderId="0" xfId="0"/>
    <xf numFmtId="0" fontId="3" fillId="0" borderId="0" xfId="1" applyFont="1"/>
    <xf numFmtId="43" fontId="3" fillId="0" borderId="0" xfId="1" applyNumberFormat="1" applyFont="1"/>
    <xf numFmtId="43" fontId="3" fillId="0" borderId="0" xfId="2" applyFont="1" applyFill="1"/>
    <xf numFmtId="43" fontId="3" fillId="5" borderId="0" xfId="2" applyFont="1" applyFill="1"/>
    <xf numFmtId="0" fontId="3" fillId="0" borderId="0" xfId="1" applyFont="1" applyAlignment="1">
      <alignment vertical="center"/>
    </xf>
    <xf numFmtId="43" fontId="3" fillId="0" borderId="0" xfId="2" applyFont="1" applyFill="1" applyAlignment="1">
      <alignment vertical="center"/>
    </xf>
    <xf numFmtId="43" fontId="3" fillId="0" borderId="0" xfId="2" applyFont="1" applyAlignment="1">
      <alignment vertical="center"/>
    </xf>
    <xf numFmtId="43" fontId="3" fillId="0" borderId="0" xfId="2" applyFont="1"/>
    <xf numFmtId="0" fontId="3" fillId="0" borderId="0" xfId="0" applyFont="1"/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6" fillId="4" borderId="6" xfId="1" applyFont="1" applyFill="1" applyBorder="1" applyAlignment="1">
      <alignment vertical="center"/>
    </xf>
    <xf numFmtId="0" fontId="6" fillId="4" borderId="6" xfId="1" applyFont="1" applyFill="1" applyBorder="1" applyAlignment="1">
      <alignment horizontal="center" vertical="center"/>
    </xf>
    <xf numFmtId="43" fontId="6" fillId="4" borderId="6" xfId="2" applyFont="1" applyFill="1" applyBorder="1" applyAlignment="1">
      <alignment horizontal="right" vertical="center"/>
    </xf>
    <xf numFmtId="0" fontId="6" fillId="4" borderId="6" xfId="1" applyFont="1" applyFill="1" applyBorder="1" applyAlignment="1">
      <alignment horizontal="right" vertical="center"/>
    </xf>
    <xf numFmtId="0" fontId="7" fillId="0" borderId="6" xfId="1" applyFont="1" applyBorder="1" applyAlignment="1">
      <alignment vertical="center"/>
    </xf>
    <xf numFmtId="0" fontId="7" fillId="0" borderId="6" xfId="1" applyFont="1" applyBorder="1" applyAlignment="1">
      <alignment horizontal="right" vertical="center"/>
    </xf>
    <xf numFmtId="43" fontId="7" fillId="0" borderId="6" xfId="2" applyFont="1" applyFill="1" applyBorder="1" applyAlignment="1">
      <alignment horizontal="right" vertical="center"/>
    </xf>
    <xf numFmtId="0" fontId="8" fillId="0" borderId="6" xfId="1" applyFont="1" applyBorder="1" applyAlignment="1">
      <alignment vertical="center"/>
    </xf>
    <xf numFmtId="0" fontId="8" fillId="0" borderId="6" xfId="1" applyFont="1" applyBorder="1" applyAlignment="1">
      <alignment horizontal="right" vertical="center"/>
    </xf>
    <xf numFmtId="43" fontId="8" fillId="0" borderId="6" xfId="2" applyFont="1" applyFill="1" applyBorder="1" applyAlignment="1">
      <alignment horizontal="right" vertical="center"/>
    </xf>
    <xf numFmtId="0" fontId="9" fillId="0" borderId="6" xfId="1" applyFont="1" applyBorder="1" applyAlignment="1">
      <alignment horizontal="center" vertical="center" wrapText="1"/>
    </xf>
    <xf numFmtId="0" fontId="9" fillId="0" borderId="6" xfId="1" applyFont="1" applyBorder="1" applyAlignment="1">
      <alignment vertical="center"/>
    </xf>
    <xf numFmtId="0" fontId="9" fillId="0" borderId="6" xfId="1" applyFont="1" applyBorder="1" applyAlignment="1">
      <alignment horizontal="right" vertical="center"/>
    </xf>
    <xf numFmtId="43" fontId="9" fillId="0" borderId="6" xfId="2" applyFont="1" applyFill="1" applyBorder="1" applyAlignment="1">
      <alignment horizontal="right" vertical="center"/>
    </xf>
    <xf numFmtId="0" fontId="7" fillId="0" borderId="6" xfId="1" applyFont="1" applyBorder="1" applyAlignment="1">
      <alignment horizontal="center" vertical="center" wrapText="1"/>
    </xf>
    <xf numFmtId="49" fontId="9" fillId="0" borderId="6" xfId="1" applyNumberFormat="1" applyFont="1" applyBorder="1" applyAlignment="1">
      <alignment horizontal="right" vertical="center"/>
    </xf>
    <xf numFmtId="49" fontId="8" fillId="0" borderId="6" xfId="1" applyNumberFormat="1" applyFont="1" applyBorder="1" applyAlignment="1">
      <alignment horizontal="right" vertical="center"/>
    </xf>
    <xf numFmtId="0" fontId="9" fillId="0" borderId="6" xfId="3" applyFont="1" applyBorder="1" applyAlignment="1">
      <alignment horizontal="center" vertical="center" wrapText="1"/>
    </xf>
    <xf numFmtId="0" fontId="9" fillId="0" borderId="6" xfId="3" applyFont="1" applyBorder="1" applyAlignment="1">
      <alignment vertical="center"/>
    </xf>
    <xf numFmtId="0" fontId="9" fillId="4" borderId="6" xfId="1" applyFont="1" applyFill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6" xfId="1" applyFont="1" applyBorder="1" applyAlignment="1">
      <alignment vertical="center"/>
    </xf>
    <xf numFmtId="0" fontId="7" fillId="4" borderId="6" xfId="1" applyFont="1" applyFill="1" applyBorder="1" applyAlignment="1">
      <alignment horizontal="center" vertical="center" wrapText="1"/>
    </xf>
    <xf numFmtId="43" fontId="10" fillId="0" borderId="6" xfId="2" applyFont="1" applyFill="1" applyBorder="1" applyAlignment="1">
      <alignment horizontal="right" vertical="center"/>
    </xf>
    <xf numFmtId="0" fontId="9" fillId="0" borderId="6" xfId="4" applyFont="1" applyBorder="1" applyAlignment="1">
      <alignment vertical="center"/>
    </xf>
    <xf numFmtId="0" fontId="11" fillId="0" borderId="6" xfId="1" applyFont="1" applyBorder="1" applyAlignment="1">
      <alignment vertical="center"/>
    </xf>
    <xf numFmtId="0" fontId="9" fillId="0" borderId="6" xfId="1" applyFont="1" applyBorder="1" applyAlignment="1">
      <alignment horizontal="center" vertical="center"/>
    </xf>
    <xf numFmtId="43" fontId="12" fillId="0" borderId="6" xfId="2" applyFont="1" applyFill="1" applyBorder="1" applyAlignment="1">
      <alignment horizontal="right" vertical="center"/>
    </xf>
    <xf numFmtId="0" fontId="9" fillId="0" borderId="6" xfId="1" applyFont="1" applyBorder="1" applyAlignment="1">
      <alignment horizontal="left" vertical="center"/>
    </xf>
    <xf numFmtId="0" fontId="3" fillId="0" borderId="6" xfId="1" applyFont="1" applyBorder="1"/>
    <xf numFmtId="43" fontId="3" fillId="0" borderId="6" xfId="2" applyFont="1" applyFill="1" applyBorder="1" applyAlignment="1">
      <alignment horizontal="right"/>
    </xf>
    <xf numFmtId="0" fontId="8" fillId="0" borderId="6" xfId="1" quotePrefix="1" applyFont="1" applyBorder="1" applyAlignment="1">
      <alignment horizontal="right" vertical="center"/>
    </xf>
    <xf numFmtId="0" fontId="9" fillId="0" borderId="6" xfId="1" quotePrefix="1" applyFont="1" applyBorder="1" applyAlignment="1">
      <alignment horizontal="right" vertical="center"/>
    </xf>
    <xf numFmtId="0" fontId="6" fillId="0" borderId="6" xfId="1" applyFont="1" applyBorder="1" applyAlignment="1">
      <alignment vertical="center"/>
    </xf>
    <xf numFmtId="43" fontId="6" fillId="0" borderId="6" xfId="2" applyFont="1" applyFill="1" applyBorder="1" applyAlignment="1">
      <alignment horizontal="right" vertical="center"/>
    </xf>
    <xf numFmtId="0" fontId="7" fillId="0" borderId="6" xfId="0" applyFont="1" applyBorder="1" applyAlignment="1">
      <alignment horizontal="left" vertical="center"/>
    </xf>
    <xf numFmtId="43" fontId="7" fillId="0" borderId="6" xfId="2" applyFont="1" applyFill="1" applyBorder="1" applyAlignment="1">
      <alignment horizontal="center" vertical="center"/>
    </xf>
    <xf numFmtId="0" fontId="6" fillId="4" borderId="6" xfId="1" applyFont="1" applyFill="1" applyBorder="1" applyAlignment="1">
      <alignment vertical="center" wrapText="1"/>
    </xf>
    <xf numFmtId="0" fontId="7" fillId="4" borderId="6" xfId="1" applyFont="1" applyFill="1" applyBorder="1" applyAlignment="1">
      <alignment horizontal="right" vertical="center"/>
    </xf>
    <xf numFmtId="43" fontId="6" fillId="4" borderId="6" xfId="2" applyFont="1" applyFill="1" applyBorder="1" applyAlignment="1">
      <alignment horizontal="right" vertical="center" wrapText="1"/>
    </xf>
    <xf numFmtId="0" fontId="13" fillId="0" borderId="6" xfId="1" applyFont="1" applyBorder="1" applyAlignment="1">
      <alignment horizontal="right" vertical="center"/>
    </xf>
    <xf numFmtId="0" fontId="14" fillId="0" borderId="6" xfId="1" applyFont="1" applyBorder="1" applyAlignment="1">
      <alignment vertical="center"/>
    </xf>
    <xf numFmtId="43" fontId="14" fillId="0" borderId="6" xfId="2" applyFont="1" applyFill="1" applyBorder="1" applyAlignment="1">
      <alignment horizontal="right" vertical="center"/>
    </xf>
    <xf numFmtId="0" fontId="9" fillId="0" borderId="6" xfId="4" applyFont="1" applyBorder="1" applyAlignment="1">
      <alignment horizontal="center" vertical="center" wrapText="1"/>
    </xf>
    <xf numFmtId="0" fontId="3" fillId="4" borderId="6" xfId="1" applyFont="1" applyFill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43" fontId="8" fillId="0" borderId="6" xfId="2" applyFont="1" applyFill="1" applyBorder="1" applyAlignment="1">
      <alignment vertical="center"/>
    </xf>
    <xf numFmtId="43" fontId="9" fillId="0" borderId="6" xfId="2" applyFont="1" applyFill="1" applyBorder="1" applyAlignment="1">
      <alignment vertical="center"/>
    </xf>
  </cellXfs>
  <cellStyles count="5">
    <cellStyle name="Millares 2" xfId="2"/>
    <cellStyle name="Normal" xfId="0" builtinId="0"/>
    <cellStyle name="Normal 2" xfId="1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0</xdr:row>
      <xdr:rowOff>9525</xdr:rowOff>
    </xdr:from>
    <xdr:to>
      <xdr:col>27</xdr:col>
      <xdr:colOff>27214</xdr:colOff>
      <xdr:row>6</xdr:row>
      <xdr:rowOff>23132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7FEE7D95-B3A3-48A8-BE8F-DFDBD14D47A7}"/>
            </a:ext>
          </a:extLst>
        </xdr:cNvPr>
        <xdr:cNvGrpSpPr/>
      </xdr:nvGrpSpPr>
      <xdr:grpSpPr>
        <a:xfrm>
          <a:off x="0" y="9525"/>
          <a:ext cx="21553714" cy="2080532"/>
          <a:chOff x="690111" y="-1"/>
          <a:chExt cx="11501889" cy="870321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D92B6D6E-C7EE-75C9-43A4-C4165681A242}"/>
              </a:ext>
            </a:extLst>
          </xdr:cNvPr>
          <xdr:cNvSpPr/>
        </xdr:nvSpPr>
        <xdr:spPr>
          <a:xfrm>
            <a:off x="690112" y="-1"/>
            <a:ext cx="11501887" cy="755375"/>
          </a:xfrm>
          <a:prstGeom prst="rect">
            <a:avLst/>
          </a:prstGeom>
          <a:solidFill>
            <a:srgbClr val="1E2D4E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pic>
        <xdr:nvPicPr>
          <xdr:cNvPr id="4" name="Imagen 3">
            <a:extLst>
              <a:ext uri="{FF2B5EF4-FFF2-40B4-BE49-F238E27FC236}">
                <a16:creationId xmlns:a16="http://schemas.microsoft.com/office/drawing/2014/main" id="{4F71B653-1817-822B-2E13-9961A40E8F1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07369" y="-1"/>
            <a:ext cx="1192984" cy="755376"/>
          </a:xfrm>
          <a:prstGeom prst="rect">
            <a:avLst/>
          </a:prstGeom>
        </xdr:spPr>
      </xdr:pic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73490BAD-B7C3-E500-9F64-7BD1D6F60F10}"/>
              </a:ext>
            </a:extLst>
          </xdr:cNvPr>
          <xdr:cNvSpPr/>
        </xdr:nvSpPr>
        <xdr:spPr>
          <a:xfrm>
            <a:off x="690111" y="755375"/>
            <a:ext cx="2639498" cy="109330"/>
          </a:xfrm>
          <a:prstGeom prst="rect">
            <a:avLst/>
          </a:prstGeom>
          <a:solidFill>
            <a:srgbClr val="7030A0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43CC9699-5F63-8332-9FE6-E89CD4DB602E}"/>
              </a:ext>
            </a:extLst>
          </xdr:cNvPr>
          <xdr:cNvSpPr/>
        </xdr:nvSpPr>
        <xdr:spPr>
          <a:xfrm>
            <a:off x="3329610" y="760989"/>
            <a:ext cx="8862390" cy="109331"/>
          </a:xfrm>
          <a:prstGeom prst="rect">
            <a:avLst/>
          </a:prstGeom>
          <a:solidFill>
            <a:srgbClr val="006D68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 editAs="oneCell">
    <xdr:from>
      <xdr:col>8</xdr:col>
      <xdr:colOff>600075</xdr:colOff>
      <xdr:row>0</xdr:row>
      <xdr:rowOff>123826</xdr:rowOff>
    </xdr:from>
    <xdr:to>
      <xdr:col>8</xdr:col>
      <xdr:colOff>2148568</xdr:colOff>
      <xdr:row>4</xdr:row>
      <xdr:rowOff>168730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AAB7648-0FFD-43AD-9099-1A71DDB7B53E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216" t="1638" b="88769"/>
        <a:stretch/>
      </xdr:blipFill>
      <xdr:spPr>
        <a:xfrm>
          <a:off x="13401675" y="123826"/>
          <a:ext cx="1552575" cy="6096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40822</xdr:rowOff>
    </xdr:from>
    <xdr:to>
      <xdr:col>27</xdr:col>
      <xdr:colOff>13607</xdr:colOff>
      <xdr:row>4</xdr:row>
      <xdr:rowOff>1238250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D2C53389-85B1-4CE4-9409-9218C6423F91}"/>
            </a:ext>
          </a:extLst>
        </xdr:cNvPr>
        <xdr:cNvSpPr txBox="1"/>
      </xdr:nvSpPr>
      <xdr:spPr>
        <a:xfrm>
          <a:off x="0" y="40822"/>
          <a:ext cx="24826232" cy="17689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MX" sz="2800" baseline="0">
            <a:solidFill>
              <a:schemeClr val="bg1"/>
            </a:solidFill>
            <a:latin typeface="Franklin Gothic Medium Cond" panose="020B0606030402020204" pitchFamily="34" charset="0"/>
          </a:endParaRPr>
        </a:p>
        <a:p>
          <a:pPr algn="ctr"/>
          <a:r>
            <a:rPr lang="es-MX" sz="3200" baseline="0">
              <a:solidFill>
                <a:schemeClr val="bg1"/>
              </a:solidFill>
              <a:latin typeface="Franklin Gothic Medium Cond" panose="020B0606030402020204" pitchFamily="34" charset="0"/>
            </a:rPr>
            <a:t>Municipio de León</a:t>
          </a:r>
        </a:p>
        <a:p>
          <a:pPr algn="ctr"/>
          <a:r>
            <a:rPr lang="es-MX" sz="3200" baseline="0">
              <a:solidFill>
                <a:schemeClr val="bg1"/>
              </a:solidFill>
              <a:latin typeface="Franklin Gothic Medium Cond" panose="020B0606030402020204" pitchFamily="34" charset="0"/>
            </a:rPr>
            <a:t>Calendario de Ingresos del Ejercicio Fiscal 2024</a:t>
          </a:r>
          <a:endParaRPr lang="es-MX" sz="1800" baseline="0">
            <a:solidFill>
              <a:schemeClr val="bg1"/>
            </a:solidFill>
            <a:latin typeface="Franklin Gothic Medium Cond" panose="020B06060304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5:AA570"/>
  <sheetViews>
    <sheetView showGridLines="0" tabSelected="1" topLeftCell="I1" zoomScaleNormal="100" workbookViewId="0">
      <selection activeCell="J8" sqref="J8"/>
    </sheetView>
  </sheetViews>
  <sheetFormatPr baseColWidth="10" defaultRowHeight="11.25" x14ac:dyDescent="0.2"/>
  <cols>
    <col min="1" max="1" width="11.5703125" style="1" hidden="1" customWidth="1"/>
    <col min="2" max="2" width="60.7109375" style="1" hidden="1" customWidth="1"/>
    <col min="3" max="3" width="12.85546875" style="1" hidden="1" customWidth="1"/>
    <col min="4" max="4" width="19.140625" style="1" hidden="1" customWidth="1"/>
    <col min="5" max="5" width="18.140625" style="1" hidden="1" customWidth="1"/>
    <col min="6" max="6" width="20.28515625" style="1" hidden="1" customWidth="1"/>
    <col min="7" max="7" width="25.7109375" style="1" hidden="1" customWidth="1"/>
    <col min="8" max="8" width="18.85546875" style="1" hidden="1" customWidth="1"/>
    <col min="9" max="9" width="66.85546875" style="1" customWidth="1"/>
    <col min="10" max="10" width="20.28515625" style="1" customWidth="1"/>
    <col min="11" max="11" width="20.28515625" style="1" bestFit="1" customWidth="1"/>
    <col min="12" max="12" width="19.140625" style="1" bestFit="1" customWidth="1"/>
    <col min="13" max="14" width="18.7109375" style="1" bestFit="1" customWidth="1"/>
    <col min="15" max="16" width="18.28515625" style="1" bestFit="1" customWidth="1"/>
    <col min="17" max="18" width="18.7109375" style="1" bestFit="1" customWidth="1"/>
    <col min="19" max="19" width="23" style="1" bestFit="1" customWidth="1"/>
    <col min="20" max="20" width="19.140625" style="1" bestFit="1" customWidth="1"/>
    <col min="21" max="21" width="21.7109375" style="1" bestFit="1" customWidth="1"/>
    <col min="22" max="22" width="21" style="1" bestFit="1" customWidth="1"/>
    <col min="23" max="23" width="0" style="9" hidden="1" customWidth="1"/>
    <col min="24" max="24" width="1.140625" style="1" hidden="1" customWidth="1"/>
    <col min="25" max="25" width="14.140625" style="1" hidden="1" customWidth="1"/>
    <col min="26" max="26" width="23.5703125" style="1" hidden="1" customWidth="1"/>
    <col min="27" max="27" width="12.42578125" style="1" hidden="1" customWidth="1"/>
    <col min="28" max="16384" width="11.42578125" style="1"/>
  </cols>
  <sheetData>
    <row r="5" spans="1:27" ht="106.5" customHeight="1" x14ac:dyDescent="0.2"/>
    <row r="7" spans="1:27" ht="9.75" customHeight="1" x14ac:dyDescent="0.2"/>
    <row r="8" spans="1:27" ht="22.5" x14ac:dyDescent="0.2">
      <c r="A8" s="10" t="s">
        <v>0</v>
      </c>
      <c r="B8" s="10" t="s">
        <v>541</v>
      </c>
      <c r="C8" s="11" t="s">
        <v>1</v>
      </c>
      <c r="D8" s="12" t="s">
        <v>522</v>
      </c>
      <c r="E8" s="12" t="s">
        <v>523</v>
      </c>
      <c r="F8" s="12" t="s">
        <v>524</v>
      </c>
      <c r="G8" s="12" t="s">
        <v>525</v>
      </c>
      <c r="H8" s="12" t="s">
        <v>526</v>
      </c>
      <c r="I8" s="12"/>
      <c r="J8" s="13" t="s">
        <v>798</v>
      </c>
      <c r="K8" s="14" t="s">
        <v>2</v>
      </c>
      <c r="L8" s="14" t="s">
        <v>3</v>
      </c>
      <c r="M8" s="14" t="s">
        <v>4</v>
      </c>
      <c r="N8" s="14" t="s">
        <v>5</v>
      </c>
      <c r="O8" s="14" t="s">
        <v>6</v>
      </c>
      <c r="P8" s="14" t="s">
        <v>7</v>
      </c>
      <c r="Q8" s="14" t="s">
        <v>8</v>
      </c>
      <c r="R8" s="14" t="s">
        <v>9</v>
      </c>
      <c r="S8" s="14" t="s">
        <v>10</v>
      </c>
      <c r="T8" s="14" t="s">
        <v>11</v>
      </c>
      <c r="U8" s="14" t="s">
        <v>12</v>
      </c>
      <c r="V8" s="14" t="s">
        <v>13</v>
      </c>
      <c r="Z8" s="13" t="s">
        <v>537</v>
      </c>
      <c r="AA8" s="13" t="s">
        <v>538</v>
      </c>
    </row>
    <row r="9" spans="1:27" x14ac:dyDescent="0.2">
      <c r="A9" s="15"/>
      <c r="B9" s="15"/>
      <c r="C9" s="15"/>
      <c r="D9" s="15"/>
      <c r="E9" s="15"/>
      <c r="F9" s="15"/>
      <c r="G9" s="15"/>
      <c r="H9" s="15"/>
      <c r="I9" s="16" t="s">
        <v>14</v>
      </c>
      <c r="J9" s="17">
        <f>+J10+J69+J85+J103+J258+J327+J438+J448+J528+J559</f>
        <v>8670169297.8781471</v>
      </c>
      <c r="K9" s="17">
        <f t="shared" ref="K9:V9" si="0">+K10+K69+K85+K103+K258+K327+K438+K448+K528+K559</f>
        <v>1353964226.5511146</v>
      </c>
      <c r="L9" s="17">
        <f t="shared" si="0"/>
        <v>849830076.85366845</v>
      </c>
      <c r="M9" s="17">
        <f t="shared" si="0"/>
        <v>664954065.64430773</v>
      </c>
      <c r="N9" s="17">
        <f t="shared" si="0"/>
        <v>702038829.54383683</v>
      </c>
      <c r="O9" s="17">
        <f t="shared" si="0"/>
        <v>735346128.12534964</v>
      </c>
      <c r="P9" s="17">
        <f t="shared" si="0"/>
        <v>601514600.10422111</v>
      </c>
      <c r="Q9" s="17">
        <f t="shared" si="0"/>
        <v>667278902.03926456</v>
      </c>
      <c r="R9" s="17">
        <f t="shared" si="0"/>
        <v>751031950.74094331</v>
      </c>
      <c r="S9" s="17">
        <f t="shared" si="0"/>
        <v>584062961.94102705</v>
      </c>
      <c r="T9" s="17">
        <f t="shared" si="0"/>
        <v>669874677.85532165</v>
      </c>
      <c r="U9" s="17">
        <f t="shared" si="0"/>
        <v>530111075.13480544</v>
      </c>
      <c r="V9" s="17">
        <f t="shared" si="0"/>
        <v>560161803.34428763</v>
      </c>
      <c r="Z9" s="17">
        <v>8670169297.8999996</v>
      </c>
      <c r="AA9" s="17">
        <f>Z9-J9</f>
        <v>2.1852493286132813E-2</v>
      </c>
    </row>
    <row r="10" spans="1:27" x14ac:dyDescent="0.2">
      <c r="A10" s="15"/>
      <c r="B10" s="15"/>
      <c r="C10" s="15"/>
      <c r="D10" s="18">
        <v>1</v>
      </c>
      <c r="E10" s="18">
        <v>0</v>
      </c>
      <c r="F10" s="18" t="s">
        <v>527</v>
      </c>
      <c r="G10" s="18">
        <v>0</v>
      </c>
      <c r="H10" s="18" t="str">
        <f t="shared" ref="H10:H73" si="1">CONCATENATE(D10,"-",E10,"-",F10,"-",G10)</f>
        <v>1-0-00-0</v>
      </c>
      <c r="I10" s="15" t="s">
        <v>15</v>
      </c>
      <c r="J10" s="17">
        <f>+J11+J16+J26+J33+J36+J39+J42+J63+J66</f>
        <v>1800363352.4732678</v>
      </c>
      <c r="K10" s="17">
        <f t="shared" ref="K10:V10" si="2">+K11+K16+K26+K33+K36+K39+K42+K63+K66</f>
        <v>862436859.38226116</v>
      </c>
      <c r="L10" s="17">
        <f t="shared" si="2"/>
        <v>196803626.36468282</v>
      </c>
      <c r="M10" s="17">
        <f t="shared" si="2"/>
        <v>92491479.633333325</v>
      </c>
      <c r="N10" s="17">
        <f t="shared" si="2"/>
        <v>59486082.397999994</v>
      </c>
      <c r="O10" s="17">
        <f t="shared" si="2"/>
        <v>67168084.00500001</v>
      </c>
      <c r="P10" s="17">
        <f t="shared" si="2"/>
        <v>63941915.473999992</v>
      </c>
      <c r="Q10" s="17">
        <f t="shared" si="2"/>
        <v>73913205.045000002</v>
      </c>
      <c r="R10" s="17">
        <f t="shared" si="2"/>
        <v>73412967.395999998</v>
      </c>
      <c r="S10" s="17">
        <f t="shared" si="2"/>
        <v>70020488.094999999</v>
      </c>
      <c r="T10" s="17">
        <f t="shared" si="2"/>
        <v>58018933.45329833</v>
      </c>
      <c r="U10" s="17">
        <f t="shared" si="2"/>
        <v>62537888.601223335</v>
      </c>
      <c r="V10" s="17">
        <f t="shared" si="2"/>
        <v>120131822.62546834</v>
      </c>
      <c r="Z10" s="17">
        <v>1800363352.49</v>
      </c>
      <c r="AA10" s="17">
        <f>Z10-J10</f>
        <v>1.6732215881347656E-2</v>
      </c>
    </row>
    <row r="11" spans="1:27" x14ac:dyDescent="0.2">
      <c r="A11" s="19"/>
      <c r="B11" s="19"/>
      <c r="C11" s="19"/>
      <c r="D11" s="20">
        <v>1</v>
      </c>
      <c r="E11" s="20">
        <v>1</v>
      </c>
      <c r="F11" s="20" t="s">
        <v>527</v>
      </c>
      <c r="G11" s="20">
        <v>0</v>
      </c>
      <c r="H11" s="20" t="str">
        <f t="shared" si="1"/>
        <v>1-1-00-0</v>
      </c>
      <c r="I11" s="19" t="s">
        <v>16</v>
      </c>
      <c r="J11" s="21">
        <f>+J12+J14</f>
        <v>20907963.31924</v>
      </c>
      <c r="K11" s="21">
        <f t="shared" ref="K11:V11" si="3">+K12+K14</f>
        <v>2386150.79</v>
      </c>
      <c r="L11" s="21">
        <f t="shared" si="3"/>
        <v>2501002.75</v>
      </c>
      <c r="M11" s="21">
        <f t="shared" si="3"/>
        <v>1616858.115</v>
      </c>
      <c r="N11" s="21">
        <f t="shared" si="3"/>
        <v>2227953.48</v>
      </c>
      <c r="O11" s="21">
        <f t="shared" si="3"/>
        <v>1704371.4350000001</v>
      </c>
      <c r="P11" s="21">
        <f t="shared" si="3"/>
        <v>1670983.385</v>
      </c>
      <c r="Q11" s="21">
        <f t="shared" si="3"/>
        <v>1170262.5250000001</v>
      </c>
      <c r="R11" s="21">
        <f t="shared" si="3"/>
        <v>1363157.13</v>
      </c>
      <c r="S11" s="21">
        <f t="shared" si="3"/>
        <v>1889686.1949999998</v>
      </c>
      <c r="T11" s="21">
        <f t="shared" si="3"/>
        <v>1148023.0289650001</v>
      </c>
      <c r="U11" s="21">
        <f t="shared" si="3"/>
        <v>1342866.7373899999</v>
      </c>
      <c r="V11" s="21">
        <f t="shared" si="3"/>
        <v>1886647.747885</v>
      </c>
      <c r="Z11" s="21">
        <v>20907963.32</v>
      </c>
      <c r="AA11" s="21">
        <f>Z11-J11</f>
        <v>7.6000019907951355E-4</v>
      </c>
    </row>
    <row r="12" spans="1:27" x14ac:dyDescent="0.2">
      <c r="A12" s="22"/>
      <c r="B12" s="22"/>
      <c r="C12" s="22"/>
      <c r="D12" s="23">
        <v>1</v>
      </c>
      <c r="E12" s="23">
        <v>1</v>
      </c>
      <c r="F12" s="23" t="s">
        <v>528</v>
      </c>
      <c r="G12" s="23">
        <v>0</v>
      </c>
      <c r="H12" s="23" t="str">
        <f t="shared" si="1"/>
        <v>1-1-01-0</v>
      </c>
      <c r="I12" s="22" t="s">
        <v>17</v>
      </c>
      <c r="J12" s="24">
        <f>SUM(J13:J13)</f>
        <v>7229761.4317400008</v>
      </c>
      <c r="K12" s="24">
        <f t="shared" ref="K12:V12" si="4">SUM(K13:K13)</f>
        <v>975891.48499999999</v>
      </c>
      <c r="L12" s="24">
        <f t="shared" si="4"/>
        <v>1150020.6600000001</v>
      </c>
      <c r="M12" s="24">
        <f t="shared" si="4"/>
        <v>230410.22500000001</v>
      </c>
      <c r="N12" s="24">
        <f t="shared" si="4"/>
        <v>1156241.1000000001</v>
      </c>
      <c r="O12" s="24">
        <f t="shared" si="4"/>
        <v>794536.79500000004</v>
      </c>
      <c r="P12" s="24">
        <f t="shared" si="4"/>
        <v>573748.42999999993</v>
      </c>
      <c r="Q12" s="24">
        <f t="shared" si="4"/>
        <v>289966.80000000005</v>
      </c>
      <c r="R12" s="24">
        <f t="shared" si="4"/>
        <v>51570.574999999983</v>
      </c>
      <c r="S12" s="24">
        <f t="shared" si="4"/>
        <v>793023.04499999993</v>
      </c>
      <c r="T12" s="24">
        <f t="shared" si="4"/>
        <v>297303.398965</v>
      </c>
      <c r="U12" s="24">
        <f t="shared" si="4"/>
        <v>548828.47488999995</v>
      </c>
      <c r="V12" s="24">
        <f t="shared" si="4"/>
        <v>368220.44288500003</v>
      </c>
      <c r="Z12" s="24">
        <v>7229761.4299999997</v>
      </c>
      <c r="AA12" s="24">
        <f>Z12-J12</f>
        <v>-1.7400011420249939E-3</v>
      </c>
    </row>
    <row r="13" spans="1:27" x14ac:dyDescent="0.2">
      <c r="A13" s="25">
        <v>1</v>
      </c>
      <c r="B13" s="26" t="s">
        <v>540</v>
      </c>
      <c r="C13" s="25">
        <v>1</v>
      </c>
      <c r="D13" s="27">
        <v>1</v>
      </c>
      <c r="E13" s="27">
        <v>1</v>
      </c>
      <c r="F13" s="27" t="s">
        <v>528</v>
      </c>
      <c r="G13" s="27">
        <f>+C13</f>
        <v>1</v>
      </c>
      <c r="H13" s="27" t="str">
        <f t="shared" si="1"/>
        <v>1-1-01-1</v>
      </c>
      <c r="I13" s="26" t="s">
        <v>18</v>
      </c>
      <c r="J13" s="28">
        <f>SUM(K13:V13)</f>
        <v>7229761.4317400008</v>
      </c>
      <c r="K13" s="28">
        <v>975891.48499999999</v>
      </c>
      <c r="L13" s="28">
        <v>1150020.6600000001</v>
      </c>
      <c r="M13" s="28">
        <v>230410.22500000001</v>
      </c>
      <c r="N13" s="28">
        <v>1156241.1000000001</v>
      </c>
      <c r="O13" s="28">
        <v>794536.79500000004</v>
      </c>
      <c r="P13" s="28">
        <v>573748.42999999993</v>
      </c>
      <c r="Q13" s="28">
        <v>289966.80000000005</v>
      </c>
      <c r="R13" s="28">
        <v>51570.574999999983</v>
      </c>
      <c r="S13" s="28">
        <v>793023.04499999993</v>
      </c>
      <c r="T13" s="28">
        <v>297303.398965</v>
      </c>
      <c r="U13" s="28">
        <v>548828.47488999995</v>
      </c>
      <c r="V13" s="28">
        <v>368220.44288500003</v>
      </c>
      <c r="Z13" s="28"/>
      <c r="AA13" s="28"/>
    </row>
    <row r="14" spans="1:27" x14ac:dyDescent="0.2">
      <c r="A14" s="25"/>
      <c r="B14" s="22"/>
      <c r="C14" s="25"/>
      <c r="D14" s="23">
        <v>1</v>
      </c>
      <c r="E14" s="23">
        <v>1</v>
      </c>
      <c r="F14" s="23" t="s">
        <v>529</v>
      </c>
      <c r="G14" s="23">
        <v>0</v>
      </c>
      <c r="H14" s="23" t="str">
        <f t="shared" si="1"/>
        <v>1-1-03-0</v>
      </c>
      <c r="I14" s="22" t="s">
        <v>19</v>
      </c>
      <c r="J14" s="24">
        <f>SUM(J15:J15)</f>
        <v>13678201.887499999</v>
      </c>
      <c r="K14" s="24">
        <f t="shared" ref="K14:V14" si="5">SUM(K15:K15)</f>
        <v>1410259.3049999999</v>
      </c>
      <c r="L14" s="24">
        <f t="shared" si="5"/>
        <v>1350982.0899999999</v>
      </c>
      <c r="M14" s="24">
        <f t="shared" si="5"/>
        <v>1386447.89</v>
      </c>
      <c r="N14" s="24">
        <f t="shared" si="5"/>
        <v>1071712.3799999999</v>
      </c>
      <c r="O14" s="24">
        <f t="shared" si="5"/>
        <v>909834.64</v>
      </c>
      <c r="P14" s="24">
        <f t="shared" si="5"/>
        <v>1097234.9550000001</v>
      </c>
      <c r="Q14" s="24">
        <f t="shared" si="5"/>
        <v>880295.72500000009</v>
      </c>
      <c r="R14" s="24">
        <f t="shared" si="5"/>
        <v>1311586.5549999999</v>
      </c>
      <c r="S14" s="24">
        <f t="shared" si="5"/>
        <v>1096663.1499999999</v>
      </c>
      <c r="T14" s="24">
        <f t="shared" si="5"/>
        <v>850719.63000000012</v>
      </c>
      <c r="U14" s="24">
        <f t="shared" si="5"/>
        <v>794038.26249999995</v>
      </c>
      <c r="V14" s="24">
        <f t="shared" si="5"/>
        <v>1518427.3049999999</v>
      </c>
      <c r="Z14" s="24">
        <v>13678201.890000001</v>
      </c>
      <c r="AA14" s="24">
        <f>Z14-J14</f>
        <v>2.5000013411045074E-3</v>
      </c>
    </row>
    <row r="15" spans="1:27" x14ac:dyDescent="0.2">
      <c r="A15" s="25">
        <v>3</v>
      </c>
      <c r="B15" s="26" t="s">
        <v>542</v>
      </c>
      <c r="C15" s="25">
        <v>3</v>
      </c>
      <c r="D15" s="27">
        <v>1</v>
      </c>
      <c r="E15" s="27">
        <v>1</v>
      </c>
      <c r="F15" s="27" t="s">
        <v>529</v>
      </c>
      <c r="G15" s="27">
        <f>+C15</f>
        <v>3</v>
      </c>
      <c r="H15" s="27" t="str">
        <f t="shared" si="1"/>
        <v>1-1-03-3</v>
      </c>
      <c r="I15" s="26" t="s">
        <v>20</v>
      </c>
      <c r="J15" s="28">
        <f>SUM(K15:V15)</f>
        <v>13678201.887499999</v>
      </c>
      <c r="K15" s="28">
        <v>1410259.3049999999</v>
      </c>
      <c r="L15" s="28">
        <v>1350982.0899999999</v>
      </c>
      <c r="M15" s="28">
        <v>1386447.89</v>
      </c>
      <c r="N15" s="28">
        <v>1071712.3799999999</v>
      </c>
      <c r="O15" s="28">
        <v>909834.64</v>
      </c>
      <c r="P15" s="28">
        <v>1097234.9550000001</v>
      </c>
      <c r="Q15" s="28">
        <v>880295.72500000009</v>
      </c>
      <c r="R15" s="28">
        <v>1311586.5549999999</v>
      </c>
      <c r="S15" s="28">
        <v>1096663.1499999999</v>
      </c>
      <c r="T15" s="28">
        <v>850719.63000000012</v>
      </c>
      <c r="U15" s="28">
        <v>794038.26249999995</v>
      </c>
      <c r="V15" s="28">
        <v>1518427.3049999999</v>
      </c>
      <c r="Z15" s="28"/>
      <c r="AA15" s="28"/>
    </row>
    <row r="16" spans="1:27" x14ac:dyDescent="0.2">
      <c r="A16" s="29"/>
      <c r="B16" s="19"/>
      <c r="C16" s="29"/>
      <c r="D16" s="20">
        <v>1</v>
      </c>
      <c r="E16" s="20">
        <v>2</v>
      </c>
      <c r="F16" s="20" t="s">
        <v>527</v>
      </c>
      <c r="G16" s="20">
        <v>0</v>
      </c>
      <c r="H16" s="20" t="str">
        <f t="shared" si="1"/>
        <v>1-2-00-0</v>
      </c>
      <c r="I16" s="19" t="s">
        <v>21</v>
      </c>
      <c r="J16" s="21">
        <f>+J17+J21+J23</f>
        <v>1682741213.7650447</v>
      </c>
      <c r="K16" s="21">
        <f t="shared" ref="K16:V16" si="6">+K17+K21+K23</f>
        <v>843486825.84517705</v>
      </c>
      <c r="L16" s="21">
        <f t="shared" si="6"/>
        <v>182671468.34986737</v>
      </c>
      <c r="M16" s="21">
        <f t="shared" si="6"/>
        <v>82223724.105000004</v>
      </c>
      <c r="N16" s="21">
        <f t="shared" si="6"/>
        <v>52231061.424999997</v>
      </c>
      <c r="O16" s="21">
        <f t="shared" si="6"/>
        <v>58914095.840000004</v>
      </c>
      <c r="P16" s="21">
        <f t="shared" si="6"/>
        <v>55771785.339999996</v>
      </c>
      <c r="Q16" s="21">
        <f t="shared" si="6"/>
        <v>67179179.435000002</v>
      </c>
      <c r="R16" s="21">
        <f t="shared" si="6"/>
        <v>64975564.924999997</v>
      </c>
      <c r="S16" s="21">
        <f t="shared" si="6"/>
        <v>62862916.445</v>
      </c>
      <c r="T16" s="21">
        <f t="shared" si="6"/>
        <v>51888024.745833337</v>
      </c>
      <c r="U16" s="21">
        <f t="shared" si="6"/>
        <v>55445423.473333336</v>
      </c>
      <c r="V16" s="21">
        <f t="shared" si="6"/>
        <v>105091143.83583334</v>
      </c>
      <c r="Z16" s="21">
        <v>1682741213.77</v>
      </c>
      <c r="AA16" s="21">
        <f>Z16-J16</f>
        <v>4.955291748046875E-3</v>
      </c>
    </row>
    <row r="17" spans="1:27" x14ac:dyDescent="0.2">
      <c r="A17" s="29"/>
      <c r="B17" s="22"/>
      <c r="C17" s="29"/>
      <c r="D17" s="23">
        <v>1</v>
      </c>
      <c r="E17" s="23">
        <v>2</v>
      </c>
      <c r="F17" s="23" t="s">
        <v>528</v>
      </c>
      <c r="G17" s="23">
        <v>0</v>
      </c>
      <c r="H17" s="23" t="str">
        <f t="shared" si="1"/>
        <v>1-2-01-0</v>
      </c>
      <c r="I17" s="22" t="s">
        <v>22</v>
      </c>
      <c r="J17" s="24">
        <f>SUM(J18:J20)</f>
        <v>1341650097.0575447</v>
      </c>
      <c r="K17" s="24">
        <f t="shared" ref="K17:V17" si="7">SUM(K18:K20)</f>
        <v>811447394.97517705</v>
      </c>
      <c r="L17" s="24">
        <f t="shared" si="7"/>
        <v>156230104.92486736</v>
      </c>
      <c r="M17" s="24">
        <f t="shared" si="7"/>
        <v>51348998.344999999</v>
      </c>
      <c r="N17" s="24">
        <f t="shared" si="7"/>
        <v>28915988.09</v>
      </c>
      <c r="O17" s="24">
        <f t="shared" si="7"/>
        <v>32670123.845000003</v>
      </c>
      <c r="P17" s="24">
        <f t="shared" si="7"/>
        <v>29584947.009999998</v>
      </c>
      <c r="Q17" s="24">
        <f t="shared" si="7"/>
        <v>30896636.940000001</v>
      </c>
      <c r="R17" s="24">
        <f t="shared" si="7"/>
        <v>37380380.329999998</v>
      </c>
      <c r="S17" s="24">
        <f t="shared" si="7"/>
        <v>36795774.325000003</v>
      </c>
      <c r="T17" s="24">
        <f t="shared" si="7"/>
        <v>22826428.32</v>
      </c>
      <c r="U17" s="24">
        <f t="shared" si="7"/>
        <v>27420145.282500003</v>
      </c>
      <c r="V17" s="24">
        <f t="shared" si="7"/>
        <v>76133174.670000017</v>
      </c>
      <c r="Z17" s="24">
        <v>1341650097.0599999</v>
      </c>
      <c r="AA17" s="24">
        <f>Z17-J17</f>
        <v>2.4552345275878906E-3</v>
      </c>
    </row>
    <row r="18" spans="1:27" x14ac:dyDescent="0.2">
      <c r="A18" s="25">
        <v>51</v>
      </c>
      <c r="B18" s="26" t="s">
        <v>24</v>
      </c>
      <c r="C18" s="25">
        <v>51</v>
      </c>
      <c r="D18" s="27">
        <v>1</v>
      </c>
      <c r="E18" s="27">
        <v>2</v>
      </c>
      <c r="F18" s="27" t="s">
        <v>528</v>
      </c>
      <c r="G18" s="27">
        <f>+C18</f>
        <v>51</v>
      </c>
      <c r="H18" s="27" t="str">
        <f t="shared" si="1"/>
        <v>1-2-01-51</v>
      </c>
      <c r="I18" s="26" t="s">
        <v>23</v>
      </c>
      <c r="J18" s="28">
        <f>SUM(K18:V18)</f>
        <v>1097964523.0154462</v>
      </c>
      <c r="K18" s="28">
        <v>765968885.92999995</v>
      </c>
      <c r="L18" s="28">
        <v>124980680.16544603</v>
      </c>
      <c r="M18" s="28">
        <v>32568610.25</v>
      </c>
      <c r="N18" s="28">
        <v>16170328.4</v>
      </c>
      <c r="O18" s="28">
        <v>18186298.170000002</v>
      </c>
      <c r="P18" s="28">
        <v>13438754.1</v>
      </c>
      <c r="Q18" s="28">
        <v>19962416.09</v>
      </c>
      <c r="R18" s="28">
        <v>21389961.5</v>
      </c>
      <c r="S18" s="28">
        <v>17261379.079999998</v>
      </c>
      <c r="T18" s="28">
        <v>9836308.7200000007</v>
      </c>
      <c r="U18" s="28">
        <v>17759415.350000001</v>
      </c>
      <c r="V18" s="28">
        <v>40441485.259999998</v>
      </c>
      <c r="Y18" s="2">
        <f>J18+J20+J46+J59</f>
        <v>1414843366.2151942</v>
      </c>
      <c r="Z18" s="28"/>
      <c r="AA18" s="28"/>
    </row>
    <row r="19" spans="1:27" x14ac:dyDescent="0.2">
      <c r="A19" s="25">
        <v>320</v>
      </c>
      <c r="B19" s="26" t="s">
        <v>24</v>
      </c>
      <c r="C19" s="25">
        <v>320</v>
      </c>
      <c r="D19" s="27">
        <v>1</v>
      </c>
      <c r="E19" s="27">
        <v>2</v>
      </c>
      <c r="F19" s="27" t="s">
        <v>528</v>
      </c>
      <c r="G19" s="27">
        <f>+C19</f>
        <v>320</v>
      </c>
      <c r="H19" s="27" t="str">
        <f t="shared" si="1"/>
        <v>1-2-01-320</v>
      </c>
      <c r="I19" s="26" t="s">
        <v>25</v>
      </c>
      <c r="J19" s="28">
        <f>SUM(K19:V19)</f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0</v>
      </c>
      <c r="V19" s="28">
        <v>0</v>
      </c>
      <c r="Z19" s="28"/>
      <c r="AA19" s="28"/>
    </row>
    <row r="20" spans="1:27" x14ac:dyDescent="0.2">
      <c r="A20" s="25">
        <v>311</v>
      </c>
      <c r="B20" s="26" t="s">
        <v>543</v>
      </c>
      <c r="C20" s="25">
        <v>311</v>
      </c>
      <c r="D20" s="27">
        <v>1</v>
      </c>
      <c r="E20" s="27">
        <v>2</v>
      </c>
      <c r="F20" s="27" t="s">
        <v>528</v>
      </c>
      <c r="G20" s="27">
        <f>+C20</f>
        <v>311</v>
      </c>
      <c r="H20" s="27" t="str">
        <f t="shared" si="1"/>
        <v>1-2-01-311</v>
      </c>
      <c r="I20" s="26" t="s">
        <v>26</v>
      </c>
      <c r="J20" s="28">
        <f>SUM(K20:V20)</f>
        <v>243685574.04209846</v>
      </c>
      <c r="K20" s="28">
        <v>45478509.045177117</v>
      </c>
      <c r="L20" s="28">
        <v>31249424.759421345</v>
      </c>
      <c r="M20" s="28">
        <v>18780388.094999999</v>
      </c>
      <c r="N20" s="28">
        <v>12745659.689999999</v>
      </c>
      <c r="O20" s="28">
        <v>14483825.675000001</v>
      </c>
      <c r="P20" s="28">
        <v>16146192.91</v>
      </c>
      <c r="Q20" s="28">
        <v>10934220.850000001</v>
      </c>
      <c r="R20" s="28">
        <v>15990418.83</v>
      </c>
      <c r="S20" s="28">
        <v>19534395.245000001</v>
      </c>
      <c r="T20" s="28">
        <v>12990119.6</v>
      </c>
      <c r="U20" s="28">
        <v>9660729.932500001</v>
      </c>
      <c r="V20" s="28">
        <v>35691689.410000011</v>
      </c>
      <c r="Z20" s="28"/>
      <c r="AA20" s="28"/>
    </row>
    <row r="21" spans="1:27" s="3" customFormat="1" x14ac:dyDescent="0.2">
      <c r="A21" s="25"/>
      <c r="B21" s="22"/>
      <c r="C21" s="25"/>
      <c r="D21" s="23">
        <v>1</v>
      </c>
      <c r="E21" s="23">
        <v>2</v>
      </c>
      <c r="F21" s="23" t="s">
        <v>530</v>
      </c>
      <c r="G21" s="23">
        <v>0</v>
      </c>
      <c r="H21" s="23" t="str">
        <f t="shared" si="1"/>
        <v>1-2-02-0</v>
      </c>
      <c r="I21" s="22" t="s">
        <v>27</v>
      </c>
      <c r="J21" s="24">
        <f>SUM(J22:J22)</f>
        <v>12890389.177499998</v>
      </c>
      <c r="K21" s="24">
        <f t="shared" ref="K21:V21" si="8">SUM(K22:K22)</f>
        <v>949553.25</v>
      </c>
      <c r="L21" s="24">
        <f t="shared" si="8"/>
        <v>1099486.365</v>
      </c>
      <c r="M21" s="24">
        <f t="shared" si="8"/>
        <v>955467.52</v>
      </c>
      <c r="N21" s="24">
        <f t="shared" si="8"/>
        <v>922793.45499999996</v>
      </c>
      <c r="O21" s="24">
        <f t="shared" si="8"/>
        <v>711743.66500000004</v>
      </c>
      <c r="P21" s="24">
        <f t="shared" si="8"/>
        <v>485372.31</v>
      </c>
      <c r="Q21" s="24">
        <f t="shared" si="8"/>
        <v>481339.255</v>
      </c>
      <c r="R21" s="24">
        <f t="shared" si="8"/>
        <v>1868304.6450000005</v>
      </c>
      <c r="S21" s="24">
        <f t="shared" si="8"/>
        <v>933210.79</v>
      </c>
      <c r="T21" s="24">
        <f t="shared" si="8"/>
        <v>1579836.5158333331</v>
      </c>
      <c r="U21" s="24">
        <f t="shared" si="8"/>
        <v>1529749.5408333335</v>
      </c>
      <c r="V21" s="24">
        <f t="shared" si="8"/>
        <v>1373531.8658333335</v>
      </c>
      <c r="Z21" s="24">
        <v>12890389.18</v>
      </c>
      <c r="AA21" s="24">
        <f>Z21-J21</f>
        <v>2.5000013411045074E-3</v>
      </c>
    </row>
    <row r="22" spans="1:27" s="3" customFormat="1" x14ac:dyDescent="0.2">
      <c r="A22" s="25">
        <v>53</v>
      </c>
      <c r="B22" s="26" t="s">
        <v>544</v>
      </c>
      <c r="C22" s="25">
        <v>53</v>
      </c>
      <c r="D22" s="27">
        <v>1</v>
      </c>
      <c r="E22" s="27">
        <v>2</v>
      </c>
      <c r="F22" s="27" t="s">
        <v>530</v>
      </c>
      <c r="G22" s="27">
        <f>+C22</f>
        <v>53</v>
      </c>
      <c r="H22" s="27" t="str">
        <f t="shared" si="1"/>
        <v>1-2-02-53</v>
      </c>
      <c r="I22" s="26" t="s">
        <v>28</v>
      </c>
      <c r="J22" s="28">
        <f>SUM(K22:V22)</f>
        <v>12890389.177499998</v>
      </c>
      <c r="K22" s="28">
        <v>949553.25</v>
      </c>
      <c r="L22" s="28">
        <v>1099486.365</v>
      </c>
      <c r="M22" s="28">
        <v>955467.52</v>
      </c>
      <c r="N22" s="28">
        <v>922793.45499999996</v>
      </c>
      <c r="O22" s="28">
        <v>711743.66500000004</v>
      </c>
      <c r="P22" s="28">
        <v>485372.31</v>
      </c>
      <c r="Q22" s="28">
        <v>481339.255</v>
      </c>
      <c r="R22" s="28">
        <v>1868304.6450000005</v>
      </c>
      <c r="S22" s="28">
        <v>933210.79</v>
      </c>
      <c r="T22" s="28">
        <v>1579836.5158333331</v>
      </c>
      <c r="U22" s="28">
        <v>1529749.5408333335</v>
      </c>
      <c r="V22" s="28">
        <v>1373531.8658333335</v>
      </c>
      <c r="Z22" s="28"/>
      <c r="AA22" s="28"/>
    </row>
    <row r="23" spans="1:27" s="3" customFormat="1" x14ac:dyDescent="0.2">
      <c r="A23" s="25"/>
      <c r="B23" s="22"/>
      <c r="C23" s="25"/>
      <c r="D23" s="23">
        <v>1</v>
      </c>
      <c r="E23" s="23">
        <v>2</v>
      </c>
      <c r="F23" s="23" t="s">
        <v>530</v>
      </c>
      <c r="G23" s="23">
        <v>0</v>
      </c>
      <c r="H23" s="23" t="str">
        <f t="shared" si="1"/>
        <v>1-2-02-0</v>
      </c>
      <c r="I23" s="22" t="s">
        <v>29</v>
      </c>
      <c r="J23" s="24">
        <f>SUM(J24:J25)</f>
        <v>328200727.53000003</v>
      </c>
      <c r="K23" s="24">
        <f t="shared" ref="K23:V23" si="9">SUM(K24:K25)</f>
        <v>31089877.620000001</v>
      </c>
      <c r="L23" s="24">
        <f t="shared" si="9"/>
        <v>25341877.059999999</v>
      </c>
      <c r="M23" s="24">
        <f t="shared" si="9"/>
        <v>29919258.239999998</v>
      </c>
      <c r="N23" s="24">
        <f t="shared" si="9"/>
        <v>22392279.879999999</v>
      </c>
      <c r="O23" s="24">
        <f t="shared" si="9"/>
        <v>25532228.329999998</v>
      </c>
      <c r="P23" s="24">
        <f t="shared" si="9"/>
        <v>25701466.02</v>
      </c>
      <c r="Q23" s="24">
        <f t="shared" si="9"/>
        <v>35801203.240000002</v>
      </c>
      <c r="R23" s="24">
        <f t="shared" si="9"/>
        <v>25726879.949999999</v>
      </c>
      <c r="S23" s="24">
        <f t="shared" si="9"/>
        <v>25133931.329999998</v>
      </c>
      <c r="T23" s="24">
        <f t="shared" si="9"/>
        <v>27481759.91</v>
      </c>
      <c r="U23" s="24">
        <f t="shared" si="9"/>
        <v>26495528.649999999</v>
      </c>
      <c r="V23" s="24">
        <f t="shared" si="9"/>
        <v>27584437.300000001</v>
      </c>
      <c r="Z23" s="24">
        <v>328200727.52999997</v>
      </c>
      <c r="AA23" s="24">
        <f>Z23-J23</f>
        <v>0</v>
      </c>
    </row>
    <row r="24" spans="1:27" s="3" customFormat="1" x14ac:dyDescent="0.2">
      <c r="A24" s="25">
        <v>52</v>
      </c>
      <c r="B24" s="26" t="s">
        <v>30</v>
      </c>
      <c r="C24" s="25">
        <v>52</v>
      </c>
      <c r="D24" s="27">
        <v>1</v>
      </c>
      <c r="E24" s="27">
        <v>2</v>
      </c>
      <c r="F24" s="30" t="s">
        <v>529</v>
      </c>
      <c r="G24" s="27">
        <f>+C24</f>
        <v>52</v>
      </c>
      <c r="H24" s="27" t="str">
        <f t="shared" si="1"/>
        <v>1-2-03-52</v>
      </c>
      <c r="I24" s="26" t="s">
        <v>31</v>
      </c>
      <c r="J24" s="28">
        <f>SUM(K24:V24)</f>
        <v>328200727.53000003</v>
      </c>
      <c r="K24" s="28">
        <v>31089877.620000001</v>
      </c>
      <c r="L24" s="28">
        <v>25341877.059999999</v>
      </c>
      <c r="M24" s="28">
        <v>29919258.239999998</v>
      </c>
      <c r="N24" s="28">
        <v>22392279.879999999</v>
      </c>
      <c r="O24" s="28">
        <v>25532228.329999998</v>
      </c>
      <c r="P24" s="28">
        <v>25701466.02</v>
      </c>
      <c r="Q24" s="28">
        <v>35801203.240000002</v>
      </c>
      <c r="R24" s="28">
        <v>25726879.949999999</v>
      </c>
      <c r="S24" s="28">
        <v>25133931.329999998</v>
      </c>
      <c r="T24" s="28">
        <v>27481759.91</v>
      </c>
      <c r="U24" s="28">
        <v>26495528.649999999</v>
      </c>
      <c r="V24" s="28">
        <v>27584437.300000001</v>
      </c>
      <c r="Z24" s="28"/>
      <c r="AA24" s="28"/>
    </row>
    <row r="25" spans="1:27" s="3" customFormat="1" x14ac:dyDescent="0.2">
      <c r="A25" s="25">
        <v>315</v>
      </c>
      <c r="B25" s="26" t="s">
        <v>32</v>
      </c>
      <c r="C25" s="25">
        <v>315</v>
      </c>
      <c r="D25" s="27">
        <v>1</v>
      </c>
      <c r="E25" s="27">
        <v>2</v>
      </c>
      <c r="F25" s="30" t="s">
        <v>529</v>
      </c>
      <c r="G25" s="27">
        <f>+C25</f>
        <v>315</v>
      </c>
      <c r="H25" s="27" t="str">
        <f t="shared" si="1"/>
        <v>1-2-03-315</v>
      </c>
      <c r="I25" s="26" t="s">
        <v>33</v>
      </c>
      <c r="J25" s="28">
        <f>SUM(K25:V25)</f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Z25" s="28"/>
      <c r="AA25" s="28"/>
    </row>
    <row r="26" spans="1:27" s="3" customFormat="1" x14ac:dyDescent="0.2">
      <c r="A26" s="29"/>
      <c r="B26" s="19"/>
      <c r="C26" s="29"/>
      <c r="D26" s="20">
        <v>1</v>
      </c>
      <c r="E26" s="20">
        <v>3</v>
      </c>
      <c r="F26" s="20" t="s">
        <v>527</v>
      </c>
      <c r="G26" s="20">
        <v>0</v>
      </c>
      <c r="H26" s="20" t="str">
        <f t="shared" si="1"/>
        <v>1-3-00-0</v>
      </c>
      <c r="I26" s="19" t="s">
        <v>34</v>
      </c>
      <c r="J26" s="21">
        <f>+J27+J29+J31</f>
        <v>10276785.942499999</v>
      </c>
      <c r="K26" s="21">
        <f t="shared" ref="K26:V26" si="10">+K27+K29+K31</f>
        <v>3204916.6850000001</v>
      </c>
      <c r="L26" s="21">
        <f t="shared" si="10"/>
        <v>2227054.38</v>
      </c>
      <c r="M26" s="21">
        <f t="shared" si="10"/>
        <v>1211286.5</v>
      </c>
      <c r="N26" s="21">
        <f t="shared" si="10"/>
        <v>172082.70500000002</v>
      </c>
      <c r="O26" s="21">
        <f t="shared" si="10"/>
        <v>847211.03</v>
      </c>
      <c r="P26" s="21">
        <f t="shared" si="10"/>
        <v>380311.17</v>
      </c>
      <c r="Q26" s="21">
        <f t="shared" si="10"/>
        <v>511076.49</v>
      </c>
      <c r="R26" s="21">
        <f t="shared" si="10"/>
        <v>259016.59500000003</v>
      </c>
      <c r="S26" s="21">
        <f t="shared" si="10"/>
        <v>311299.8</v>
      </c>
      <c r="T26" s="21">
        <f t="shared" si="10"/>
        <v>331726.86000000004</v>
      </c>
      <c r="U26" s="21">
        <f t="shared" si="10"/>
        <v>328621.8649999997</v>
      </c>
      <c r="V26" s="21">
        <f t="shared" si="10"/>
        <v>492181.86249999999</v>
      </c>
      <c r="Z26" s="21">
        <v>10276785.939999999</v>
      </c>
      <c r="AA26" s="21">
        <f>Z26-J26</f>
        <v>-2.4999994784593582E-3</v>
      </c>
    </row>
    <row r="27" spans="1:27" s="3" customFormat="1" x14ac:dyDescent="0.2">
      <c r="A27" s="29"/>
      <c r="B27" s="22"/>
      <c r="C27" s="29"/>
      <c r="D27" s="23">
        <v>1</v>
      </c>
      <c r="E27" s="23">
        <v>3</v>
      </c>
      <c r="F27" s="23" t="s">
        <v>528</v>
      </c>
      <c r="G27" s="23">
        <v>0</v>
      </c>
      <c r="H27" s="23" t="str">
        <f t="shared" si="1"/>
        <v>1-3-01-0</v>
      </c>
      <c r="I27" s="22" t="s">
        <v>35</v>
      </c>
      <c r="J27" s="24">
        <f>+J28</f>
        <v>0</v>
      </c>
      <c r="K27" s="24">
        <f t="shared" ref="K27:V27" si="11">+K28</f>
        <v>0</v>
      </c>
      <c r="L27" s="24">
        <f t="shared" si="11"/>
        <v>0</v>
      </c>
      <c r="M27" s="24">
        <f t="shared" si="11"/>
        <v>0</v>
      </c>
      <c r="N27" s="24">
        <f t="shared" si="11"/>
        <v>0</v>
      </c>
      <c r="O27" s="24">
        <f t="shared" si="11"/>
        <v>0</v>
      </c>
      <c r="P27" s="24">
        <f t="shared" si="11"/>
        <v>0</v>
      </c>
      <c r="Q27" s="24">
        <f t="shared" si="11"/>
        <v>0</v>
      </c>
      <c r="R27" s="24">
        <f t="shared" si="11"/>
        <v>0</v>
      </c>
      <c r="S27" s="24">
        <f t="shared" si="11"/>
        <v>0</v>
      </c>
      <c r="T27" s="24">
        <f t="shared" si="11"/>
        <v>0</v>
      </c>
      <c r="U27" s="24">
        <f t="shared" si="11"/>
        <v>0</v>
      </c>
      <c r="V27" s="24">
        <f t="shared" si="11"/>
        <v>0</v>
      </c>
      <c r="Z27" s="24">
        <v>0</v>
      </c>
      <c r="AA27" s="24">
        <f>Z27-J27</f>
        <v>0</v>
      </c>
    </row>
    <row r="28" spans="1:27" s="3" customFormat="1" x14ac:dyDescent="0.2">
      <c r="A28" s="25">
        <v>101</v>
      </c>
      <c r="B28" s="26" t="s">
        <v>545</v>
      </c>
      <c r="C28" s="25">
        <v>101</v>
      </c>
      <c r="D28" s="27">
        <v>1</v>
      </c>
      <c r="E28" s="27">
        <v>3</v>
      </c>
      <c r="F28" s="27" t="s">
        <v>528</v>
      </c>
      <c r="G28" s="27">
        <f>+C28</f>
        <v>101</v>
      </c>
      <c r="H28" s="27" t="str">
        <f t="shared" si="1"/>
        <v>1-3-01-101</v>
      </c>
      <c r="I28" s="26" t="s">
        <v>36</v>
      </c>
      <c r="J28" s="28">
        <f>SUM(K28:V28)</f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  <c r="P28" s="28">
        <v>0</v>
      </c>
      <c r="Q28" s="28">
        <v>0</v>
      </c>
      <c r="R28" s="28">
        <v>0</v>
      </c>
      <c r="S28" s="28">
        <v>0</v>
      </c>
      <c r="T28" s="28">
        <v>0</v>
      </c>
      <c r="U28" s="28">
        <v>0</v>
      </c>
      <c r="V28" s="28">
        <v>0</v>
      </c>
      <c r="Z28" s="28"/>
      <c r="AA28" s="28"/>
    </row>
    <row r="29" spans="1:27" s="3" customFormat="1" x14ac:dyDescent="0.2">
      <c r="A29" s="25"/>
      <c r="B29" s="22"/>
      <c r="C29" s="25"/>
      <c r="D29" s="23">
        <v>1</v>
      </c>
      <c r="E29" s="23">
        <v>3</v>
      </c>
      <c r="F29" s="23" t="s">
        <v>529</v>
      </c>
      <c r="G29" s="23">
        <v>0</v>
      </c>
      <c r="H29" s="23" t="str">
        <f t="shared" si="1"/>
        <v>1-3-03-0</v>
      </c>
      <c r="I29" s="22" t="s">
        <v>37</v>
      </c>
      <c r="J29" s="24">
        <f>SUM(J30:J30)</f>
        <v>989689.72999999975</v>
      </c>
      <c r="K29" s="24">
        <f t="shared" ref="K29:V29" si="12">SUM(K30:K30)</f>
        <v>166600.4</v>
      </c>
      <c r="L29" s="24">
        <f t="shared" si="12"/>
        <v>162592.53</v>
      </c>
      <c r="M29" s="24">
        <f t="shared" si="12"/>
        <v>156431.31</v>
      </c>
      <c r="N29" s="24">
        <f t="shared" si="12"/>
        <v>31867.06</v>
      </c>
      <c r="O29" s="24">
        <f t="shared" si="12"/>
        <v>213579.36</v>
      </c>
      <c r="P29" s="24">
        <f t="shared" si="12"/>
        <v>4461.7</v>
      </c>
      <c r="Q29" s="24">
        <f t="shared" si="12"/>
        <v>29797.49</v>
      </c>
      <c r="R29" s="24">
        <f t="shared" si="12"/>
        <v>36748.699999999997</v>
      </c>
      <c r="S29" s="24">
        <f t="shared" si="12"/>
        <v>34626.5</v>
      </c>
      <c r="T29" s="24">
        <f t="shared" si="12"/>
        <v>62736.46</v>
      </c>
      <c r="U29" s="24">
        <f t="shared" si="12"/>
        <v>9404.66</v>
      </c>
      <c r="V29" s="24">
        <f t="shared" si="12"/>
        <v>80843.56</v>
      </c>
      <c r="Z29" s="24">
        <v>989689.73</v>
      </c>
      <c r="AA29" s="24">
        <f>Z29-J29</f>
        <v>0</v>
      </c>
    </row>
    <row r="30" spans="1:27" s="3" customFormat="1" x14ac:dyDescent="0.2">
      <c r="A30" s="25">
        <v>54</v>
      </c>
      <c r="B30" s="26" t="s">
        <v>546</v>
      </c>
      <c r="C30" s="25">
        <v>54</v>
      </c>
      <c r="D30" s="27">
        <v>1</v>
      </c>
      <c r="E30" s="27">
        <v>3</v>
      </c>
      <c r="F30" s="27" t="s">
        <v>529</v>
      </c>
      <c r="G30" s="27">
        <f>+C30</f>
        <v>54</v>
      </c>
      <c r="H30" s="27" t="str">
        <f t="shared" si="1"/>
        <v>1-3-03-54</v>
      </c>
      <c r="I30" s="26" t="s">
        <v>38</v>
      </c>
      <c r="J30" s="28">
        <f>SUM(K30:V30)</f>
        <v>989689.72999999975</v>
      </c>
      <c r="K30" s="28">
        <v>166600.4</v>
      </c>
      <c r="L30" s="28">
        <v>162592.53</v>
      </c>
      <c r="M30" s="28">
        <v>156431.31</v>
      </c>
      <c r="N30" s="28">
        <v>31867.06</v>
      </c>
      <c r="O30" s="28">
        <v>213579.36</v>
      </c>
      <c r="P30" s="28">
        <v>4461.7</v>
      </c>
      <c r="Q30" s="28">
        <v>29797.49</v>
      </c>
      <c r="R30" s="28">
        <v>36748.699999999997</v>
      </c>
      <c r="S30" s="28">
        <v>34626.5</v>
      </c>
      <c r="T30" s="28">
        <v>62736.46</v>
      </c>
      <c r="U30" s="28">
        <v>9404.66</v>
      </c>
      <c r="V30" s="28">
        <v>80843.56</v>
      </c>
      <c r="Z30" s="28"/>
      <c r="AA30" s="28"/>
    </row>
    <row r="31" spans="1:27" s="3" customFormat="1" x14ac:dyDescent="0.2">
      <c r="A31" s="25"/>
      <c r="B31" s="22"/>
      <c r="C31" s="25"/>
      <c r="D31" s="23">
        <v>1</v>
      </c>
      <c r="E31" s="23">
        <v>3</v>
      </c>
      <c r="F31" s="31" t="s">
        <v>531</v>
      </c>
      <c r="G31" s="23">
        <v>0</v>
      </c>
      <c r="H31" s="23" t="str">
        <f t="shared" si="1"/>
        <v>1-3-04-0</v>
      </c>
      <c r="I31" s="22" t="s">
        <v>39</v>
      </c>
      <c r="J31" s="24">
        <f>SUM(J32:J32)</f>
        <v>9287096.2124999985</v>
      </c>
      <c r="K31" s="24">
        <f t="shared" ref="K31:V31" si="13">SUM(K32:K32)</f>
        <v>3038316.2850000001</v>
      </c>
      <c r="L31" s="24">
        <f t="shared" si="13"/>
        <v>2064461.85</v>
      </c>
      <c r="M31" s="24">
        <f t="shared" si="13"/>
        <v>1054855.19</v>
      </c>
      <c r="N31" s="24">
        <f t="shared" si="13"/>
        <v>140215.64500000002</v>
      </c>
      <c r="O31" s="24">
        <f t="shared" si="13"/>
        <v>633631.67000000004</v>
      </c>
      <c r="P31" s="24">
        <f t="shared" si="13"/>
        <v>375849.47</v>
      </c>
      <c r="Q31" s="24">
        <f t="shared" si="13"/>
        <v>481279</v>
      </c>
      <c r="R31" s="24">
        <f t="shared" si="13"/>
        <v>222267.89500000002</v>
      </c>
      <c r="S31" s="24">
        <f t="shared" si="13"/>
        <v>276673.3</v>
      </c>
      <c r="T31" s="24">
        <f t="shared" si="13"/>
        <v>268990.40000000002</v>
      </c>
      <c r="U31" s="24">
        <f t="shared" si="13"/>
        <v>319217.20499999973</v>
      </c>
      <c r="V31" s="24">
        <f t="shared" si="13"/>
        <v>411338.30249999999</v>
      </c>
      <c r="Z31" s="24">
        <v>9287096.2100000009</v>
      </c>
      <c r="AA31" s="24">
        <f>Z31-J31</f>
        <v>-2.499997615814209E-3</v>
      </c>
    </row>
    <row r="32" spans="1:27" s="3" customFormat="1" x14ac:dyDescent="0.2">
      <c r="A32" s="25">
        <v>2</v>
      </c>
      <c r="B32" s="26" t="s">
        <v>40</v>
      </c>
      <c r="C32" s="25">
        <v>2</v>
      </c>
      <c r="D32" s="27">
        <v>1</v>
      </c>
      <c r="E32" s="27">
        <v>1</v>
      </c>
      <c r="F32" s="27" t="s">
        <v>530</v>
      </c>
      <c r="G32" s="27">
        <f>+C32</f>
        <v>2</v>
      </c>
      <c r="H32" s="27" t="str">
        <f t="shared" si="1"/>
        <v>1-1-02-2</v>
      </c>
      <c r="I32" s="26" t="s">
        <v>41</v>
      </c>
      <c r="J32" s="28">
        <f>SUM(K32:V32)</f>
        <v>9287096.2124999985</v>
      </c>
      <c r="K32" s="28">
        <v>3038316.2850000001</v>
      </c>
      <c r="L32" s="28">
        <v>2064461.85</v>
      </c>
      <c r="M32" s="28">
        <v>1054855.19</v>
      </c>
      <c r="N32" s="28">
        <v>140215.64500000002</v>
      </c>
      <c r="O32" s="28">
        <v>633631.67000000004</v>
      </c>
      <c r="P32" s="28">
        <v>375849.47</v>
      </c>
      <c r="Q32" s="28">
        <v>481279</v>
      </c>
      <c r="R32" s="28">
        <v>222267.89500000002</v>
      </c>
      <c r="S32" s="28">
        <v>276673.3</v>
      </c>
      <c r="T32" s="28">
        <v>268990.40000000002</v>
      </c>
      <c r="U32" s="28">
        <v>319217.20499999973</v>
      </c>
      <c r="V32" s="28">
        <v>411338.30249999999</v>
      </c>
      <c r="Z32" s="28"/>
      <c r="AA32" s="28"/>
    </row>
    <row r="33" spans="1:27" s="3" customFormat="1" x14ac:dyDescent="0.2">
      <c r="A33" s="29"/>
      <c r="B33" s="19"/>
      <c r="C33" s="29"/>
      <c r="D33" s="20">
        <v>1</v>
      </c>
      <c r="E33" s="20">
        <v>4</v>
      </c>
      <c r="F33" s="20" t="s">
        <v>527</v>
      </c>
      <c r="G33" s="20">
        <v>0</v>
      </c>
      <c r="H33" s="20" t="str">
        <f t="shared" si="1"/>
        <v>1-4-00-0</v>
      </c>
      <c r="I33" s="19" t="s">
        <v>42</v>
      </c>
      <c r="J33" s="21">
        <f>+J34</f>
        <v>0</v>
      </c>
      <c r="K33" s="21">
        <f t="shared" ref="K33:V34" si="14">+K34</f>
        <v>0</v>
      </c>
      <c r="L33" s="21">
        <f t="shared" si="14"/>
        <v>0</v>
      </c>
      <c r="M33" s="21">
        <f t="shared" si="14"/>
        <v>0</v>
      </c>
      <c r="N33" s="21">
        <f t="shared" si="14"/>
        <v>0</v>
      </c>
      <c r="O33" s="21">
        <f t="shared" si="14"/>
        <v>0</v>
      </c>
      <c r="P33" s="21">
        <f t="shared" si="14"/>
        <v>0</v>
      </c>
      <c r="Q33" s="21">
        <f t="shared" si="14"/>
        <v>0</v>
      </c>
      <c r="R33" s="21">
        <f t="shared" si="14"/>
        <v>0</v>
      </c>
      <c r="S33" s="21">
        <f t="shared" si="14"/>
        <v>0</v>
      </c>
      <c r="T33" s="21">
        <f t="shared" si="14"/>
        <v>0</v>
      </c>
      <c r="U33" s="21">
        <f t="shared" si="14"/>
        <v>0</v>
      </c>
      <c r="V33" s="21">
        <f t="shared" si="14"/>
        <v>0</v>
      </c>
      <c r="Z33" s="21"/>
      <c r="AA33" s="21"/>
    </row>
    <row r="34" spans="1:27" s="3" customFormat="1" x14ac:dyDescent="0.2">
      <c r="A34" s="29"/>
      <c r="B34" s="22"/>
      <c r="C34" s="29"/>
      <c r="D34" s="23">
        <v>1</v>
      </c>
      <c r="E34" s="23">
        <v>4</v>
      </c>
      <c r="F34" s="23" t="s">
        <v>528</v>
      </c>
      <c r="G34" s="23">
        <v>0</v>
      </c>
      <c r="H34" s="23" t="str">
        <f t="shared" si="1"/>
        <v>1-4-01-0</v>
      </c>
      <c r="I34" s="22" t="s">
        <v>42</v>
      </c>
      <c r="J34" s="24">
        <f>+J35</f>
        <v>0</v>
      </c>
      <c r="K34" s="24">
        <f t="shared" si="14"/>
        <v>0</v>
      </c>
      <c r="L34" s="24">
        <f t="shared" si="14"/>
        <v>0</v>
      </c>
      <c r="M34" s="24">
        <f t="shared" si="14"/>
        <v>0</v>
      </c>
      <c r="N34" s="24">
        <f t="shared" si="14"/>
        <v>0</v>
      </c>
      <c r="O34" s="24">
        <f t="shared" si="14"/>
        <v>0</v>
      </c>
      <c r="P34" s="24">
        <f t="shared" si="14"/>
        <v>0</v>
      </c>
      <c r="Q34" s="24">
        <f t="shared" si="14"/>
        <v>0</v>
      </c>
      <c r="R34" s="24">
        <f t="shared" si="14"/>
        <v>0</v>
      </c>
      <c r="S34" s="24">
        <f t="shared" si="14"/>
        <v>0</v>
      </c>
      <c r="T34" s="24">
        <f t="shared" si="14"/>
        <v>0</v>
      </c>
      <c r="U34" s="24">
        <f t="shared" si="14"/>
        <v>0</v>
      </c>
      <c r="V34" s="24">
        <f t="shared" si="14"/>
        <v>0</v>
      </c>
      <c r="Z34" s="24">
        <v>0</v>
      </c>
      <c r="AA34" s="24">
        <f>Z34-J34</f>
        <v>0</v>
      </c>
    </row>
    <row r="35" spans="1:27" s="3" customFormat="1" x14ac:dyDescent="0.2">
      <c r="A35" s="25">
        <v>151</v>
      </c>
      <c r="B35" s="26"/>
      <c r="C35" s="25">
        <v>151</v>
      </c>
      <c r="D35" s="27">
        <v>1</v>
      </c>
      <c r="E35" s="27">
        <v>4</v>
      </c>
      <c r="F35" s="27" t="s">
        <v>528</v>
      </c>
      <c r="G35" s="27">
        <f>+C35</f>
        <v>151</v>
      </c>
      <c r="H35" s="27" t="str">
        <f t="shared" si="1"/>
        <v>1-4-01-151</v>
      </c>
      <c r="I35" s="26" t="s">
        <v>42</v>
      </c>
      <c r="J35" s="28">
        <f>SUM(K35:V35)</f>
        <v>0</v>
      </c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Z35" s="28"/>
      <c r="AA35" s="28"/>
    </row>
    <row r="36" spans="1:27" s="3" customFormat="1" x14ac:dyDescent="0.2">
      <c r="A36" s="25"/>
      <c r="B36" s="19"/>
      <c r="C36" s="25"/>
      <c r="D36" s="20">
        <v>1</v>
      </c>
      <c r="E36" s="20">
        <v>5</v>
      </c>
      <c r="F36" s="20" t="s">
        <v>527</v>
      </c>
      <c r="G36" s="20">
        <v>0</v>
      </c>
      <c r="H36" s="20" t="str">
        <f t="shared" si="1"/>
        <v>1-5-00-0</v>
      </c>
      <c r="I36" s="19" t="s">
        <v>43</v>
      </c>
      <c r="J36" s="21">
        <f>+J37</f>
        <v>0</v>
      </c>
      <c r="K36" s="21">
        <f t="shared" ref="K36:V37" si="15">+K37</f>
        <v>0</v>
      </c>
      <c r="L36" s="21">
        <f t="shared" si="15"/>
        <v>0</v>
      </c>
      <c r="M36" s="21">
        <f t="shared" si="15"/>
        <v>0</v>
      </c>
      <c r="N36" s="21">
        <f t="shared" si="15"/>
        <v>0</v>
      </c>
      <c r="O36" s="21">
        <f t="shared" si="15"/>
        <v>0</v>
      </c>
      <c r="P36" s="21">
        <f t="shared" si="15"/>
        <v>0</v>
      </c>
      <c r="Q36" s="21">
        <f t="shared" si="15"/>
        <v>0</v>
      </c>
      <c r="R36" s="21">
        <f t="shared" si="15"/>
        <v>0</v>
      </c>
      <c r="S36" s="21">
        <f t="shared" si="15"/>
        <v>0</v>
      </c>
      <c r="T36" s="21">
        <f t="shared" si="15"/>
        <v>0</v>
      </c>
      <c r="U36" s="21">
        <f t="shared" si="15"/>
        <v>0</v>
      </c>
      <c r="V36" s="21">
        <f t="shared" si="15"/>
        <v>0</v>
      </c>
      <c r="Z36" s="21"/>
      <c r="AA36" s="21"/>
    </row>
    <row r="37" spans="1:27" s="3" customFormat="1" x14ac:dyDescent="0.2">
      <c r="A37" s="25"/>
      <c r="B37" s="22"/>
      <c r="C37" s="25"/>
      <c r="D37" s="23">
        <v>1</v>
      </c>
      <c r="E37" s="23">
        <v>5</v>
      </c>
      <c r="F37" s="23" t="s">
        <v>528</v>
      </c>
      <c r="G37" s="23">
        <v>0</v>
      </c>
      <c r="H37" s="23" t="str">
        <f t="shared" si="1"/>
        <v>1-5-01-0</v>
      </c>
      <c r="I37" s="22" t="s">
        <v>43</v>
      </c>
      <c r="J37" s="24">
        <f>+J38</f>
        <v>0</v>
      </c>
      <c r="K37" s="24">
        <f t="shared" si="15"/>
        <v>0</v>
      </c>
      <c r="L37" s="24">
        <f t="shared" si="15"/>
        <v>0</v>
      </c>
      <c r="M37" s="24">
        <f t="shared" si="15"/>
        <v>0</v>
      </c>
      <c r="N37" s="24">
        <f t="shared" si="15"/>
        <v>0</v>
      </c>
      <c r="O37" s="24">
        <f t="shared" si="15"/>
        <v>0</v>
      </c>
      <c r="P37" s="24">
        <f t="shared" si="15"/>
        <v>0</v>
      </c>
      <c r="Q37" s="24">
        <f t="shared" si="15"/>
        <v>0</v>
      </c>
      <c r="R37" s="24">
        <f t="shared" si="15"/>
        <v>0</v>
      </c>
      <c r="S37" s="24">
        <f t="shared" si="15"/>
        <v>0</v>
      </c>
      <c r="T37" s="24">
        <f t="shared" si="15"/>
        <v>0</v>
      </c>
      <c r="U37" s="24">
        <f t="shared" si="15"/>
        <v>0</v>
      </c>
      <c r="V37" s="24">
        <f t="shared" si="15"/>
        <v>0</v>
      </c>
      <c r="Z37" s="24">
        <v>0</v>
      </c>
      <c r="AA37" s="24">
        <f>Z37-J37</f>
        <v>0</v>
      </c>
    </row>
    <row r="38" spans="1:27" s="3" customFormat="1" x14ac:dyDescent="0.2">
      <c r="A38" s="25">
        <v>201</v>
      </c>
      <c r="B38" s="26"/>
      <c r="C38" s="25">
        <v>201</v>
      </c>
      <c r="D38" s="27">
        <v>1</v>
      </c>
      <c r="E38" s="27">
        <v>5</v>
      </c>
      <c r="F38" s="27" t="s">
        <v>528</v>
      </c>
      <c r="G38" s="27">
        <f>+C38</f>
        <v>201</v>
      </c>
      <c r="H38" s="27" t="str">
        <f t="shared" si="1"/>
        <v>1-5-01-201</v>
      </c>
      <c r="I38" s="26" t="s">
        <v>43</v>
      </c>
      <c r="J38" s="28">
        <f>SUM(K38:V38)</f>
        <v>0</v>
      </c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Z38" s="28"/>
      <c r="AA38" s="28"/>
    </row>
    <row r="39" spans="1:27" s="3" customFormat="1" x14ac:dyDescent="0.2">
      <c r="A39" s="25"/>
      <c r="B39" s="19"/>
      <c r="C39" s="25"/>
      <c r="D39" s="20">
        <v>1</v>
      </c>
      <c r="E39" s="20">
        <v>6</v>
      </c>
      <c r="F39" s="20" t="s">
        <v>527</v>
      </c>
      <c r="G39" s="20">
        <v>0</v>
      </c>
      <c r="H39" s="20" t="str">
        <f t="shared" si="1"/>
        <v>1-6-00-0</v>
      </c>
      <c r="I39" s="19" t="s">
        <v>44</v>
      </c>
      <c r="J39" s="21">
        <f>+J40</f>
        <v>0</v>
      </c>
      <c r="K39" s="21">
        <f t="shared" ref="K39:V40" si="16">+K40</f>
        <v>0</v>
      </c>
      <c r="L39" s="21">
        <f t="shared" si="16"/>
        <v>0</v>
      </c>
      <c r="M39" s="21">
        <f t="shared" si="16"/>
        <v>0</v>
      </c>
      <c r="N39" s="21">
        <f t="shared" si="16"/>
        <v>0</v>
      </c>
      <c r="O39" s="21">
        <f t="shared" si="16"/>
        <v>0</v>
      </c>
      <c r="P39" s="21">
        <f t="shared" si="16"/>
        <v>0</v>
      </c>
      <c r="Q39" s="21">
        <f t="shared" si="16"/>
        <v>0</v>
      </c>
      <c r="R39" s="21">
        <f t="shared" si="16"/>
        <v>0</v>
      </c>
      <c r="S39" s="21">
        <f t="shared" si="16"/>
        <v>0</v>
      </c>
      <c r="T39" s="21">
        <f t="shared" si="16"/>
        <v>0</v>
      </c>
      <c r="U39" s="21">
        <f t="shared" si="16"/>
        <v>0</v>
      </c>
      <c r="V39" s="21">
        <f t="shared" si="16"/>
        <v>0</v>
      </c>
      <c r="Z39" s="21"/>
      <c r="AA39" s="21"/>
    </row>
    <row r="40" spans="1:27" s="3" customFormat="1" x14ac:dyDescent="0.2">
      <c r="A40" s="25"/>
      <c r="B40" s="22"/>
      <c r="C40" s="25"/>
      <c r="D40" s="23">
        <v>1</v>
      </c>
      <c r="E40" s="23">
        <v>6</v>
      </c>
      <c r="F40" s="23" t="s">
        <v>528</v>
      </c>
      <c r="G40" s="23">
        <v>0</v>
      </c>
      <c r="H40" s="23" t="str">
        <f t="shared" si="1"/>
        <v>1-6-01-0</v>
      </c>
      <c r="I40" s="22" t="s">
        <v>44</v>
      </c>
      <c r="J40" s="24">
        <f>+J41</f>
        <v>0</v>
      </c>
      <c r="K40" s="24">
        <f t="shared" si="16"/>
        <v>0</v>
      </c>
      <c r="L40" s="24">
        <f t="shared" si="16"/>
        <v>0</v>
      </c>
      <c r="M40" s="24">
        <f t="shared" si="16"/>
        <v>0</v>
      </c>
      <c r="N40" s="24">
        <f t="shared" si="16"/>
        <v>0</v>
      </c>
      <c r="O40" s="24">
        <f t="shared" si="16"/>
        <v>0</v>
      </c>
      <c r="P40" s="24">
        <f t="shared" si="16"/>
        <v>0</v>
      </c>
      <c r="Q40" s="24">
        <f t="shared" si="16"/>
        <v>0</v>
      </c>
      <c r="R40" s="24">
        <f t="shared" si="16"/>
        <v>0</v>
      </c>
      <c r="S40" s="24">
        <f t="shared" si="16"/>
        <v>0</v>
      </c>
      <c r="T40" s="24">
        <f t="shared" si="16"/>
        <v>0</v>
      </c>
      <c r="U40" s="24">
        <f t="shared" si="16"/>
        <v>0</v>
      </c>
      <c r="V40" s="24">
        <f t="shared" si="16"/>
        <v>0</v>
      </c>
      <c r="Z40" s="24">
        <v>0</v>
      </c>
      <c r="AA40" s="24">
        <f>Z40-J40</f>
        <v>0</v>
      </c>
    </row>
    <row r="41" spans="1:27" s="3" customFormat="1" x14ac:dyDescent="0.2">
      <c r="A41" s="25">
        <v>251</v>
      </c>
      <c r="B41" s="26"/>
      <c r="C41" s="25">
        <v>251</v>
      </c>
      <c r="D41" s="27">
        <v>1</v>
      </c>
      <c r="E41" s="27">
        <v>6</v>
      </c>
      <c r="F41" s="27" t="s">
        <v>528</v>
      </c>
      <c r="G41" s="27">
        <f>+C41</f>
        <v>251</v>
      </c>
      <c r="H41" s="27" t="str">
        <f t="shared" si="1"/>
        <v>1-6-01-251</v>
      </c>
      <c r="I41" s="26" t="s">
        <v>44</v>
      </c>
      <c r="J41" s="28">
        <f>SUM(K41:V41)</f>
        <v>0</v>
      </c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Z41" s="28"/>
      <c r="AA41" s="28"/>
    </row>
    <row r="42" spans="1:27" s="3" customFormat="1" x14ac:dyDescent="0.2">
      <c r="A42" s="29"/>
      <c r="B42" s="19"/>
      <c r="C42" s="29"/>
      <c r="D42" s="20">
        <v>1</v>
      </c>
      <c r="E42" s="20">
        <v>7</v>
      </c>
      <c r="F42" s="20" t="s">
        <v>527</v>
      </c>
      <c r="G42" s="20">
        <v>0</v>
      </c>
      <c r="H42" s="20" t="str">
        <f t="shared" si="1"/>
        <v>1-7-00-0</v>
      </c>
      <c r="I42" s="19" t="s">
        <v>45</v>
      </c>
      <c r="J42" s="21">
        <f>+J43+J50+J55</f>
        <v>86437389.446482927</v>
      </c>
      <c r="K42" s="21">
        <f t="shared" ref="K42:V42" si="17">+K43+K50+K55</f>
        <v>13358966.062084164</v>
      </c>
      <c r="L42" s="21">
        <f t="shared" si="17"/>
        <v>9404100.884815447</v>
      </c>
      <c r="M42" s="21">
        <f t="shared" si="17"/>
        <v>7439610.9133333331</v>
      </c>
      <c r="N42" s="21">
        <f t="shared" si="17"/>
        <v>4854984.7879999997</v>
      </c>
      <c r="O42" s="21">
        <f t="shared" si="17"/>
        <v>5702405.7000000002</v>
      </c>
      <c r="P42" s="21">
        <f t="shared" si="17"/>
        <v>6118835.5789999999</v>
      </c>
      <c r="Q42" s="21">
        <f t="shared" si="17"/>
        <v>5052686.5949999997</v>
      </c>
      <c r="R42" s="21">
        <f t="shared" si="17"/>
        <v>6815228.7460000003</v>
      </c>
      <c r="S42" s="21">
        <f t="shared" si="17"/>
        <v>4956585.6550000003</v>
      </c>
      <c r="T42" s="21">
        <f t="shared" si="17"/>
        <v>4651158.8185000001</v>
      </c>
      <c r="U42" s="21">
        <f t="shared" si="17"/>
        <v>5420976.5254999995</v>
      </c>
      <c r="V42" s="21">
        <f t="shared" si="17"/>
        <v>12661849.179249998</v>
      </c>
      <c r="Z42" s="21">
        <v>86437389.459999993</v>
      </c>
      <c r="AA42" s="21">
        <f>Z42-J42</f>
        <v>1.3517066836357117E-2</v>
      </c>
    </row>
    <row r="43" spans="1:27" s="3" customFormat="1" x14ac:dyDescent="0.2">
      <c r="A43" s="29"/>
      <c r="B43" s="22"/>
      <c r="C43" s="29"/>
      <c r="D43" s="23">
        <v>1</v>
      </c>
      <c r="E43" s="23">
        <v>7</v>
      </c>
      <c r="F43" s="23" t="s">
        <v>528</v>
      </c>
      <c r="G43" s="23">
        <v>0</v>
      </c>
      <c r="H43" s="23" t="str">
        <f t="shared" si="1"/>
        <v>1-7-01-0</v>
      </c>
      <c r="I43" s="22" t="s">
        <v>46</v>
      </c>
      <c r="J43" s="24">
        <f>SUM(J44:J49)</f>
        <v>45690166.763785109</v>
      </c>
      <c r="K43" s="24">
        <f t="shared" ref="K43:V43" si="18">SUM(K44:K49)</f>
        <v>6743338.5446128836</v>
      </c>
      <c r="L43" s="24">
        <f t="shared" si="18"/>
        <v>5031933.9033389064</v>
      </c>
      <c r="M43" s="24">
        <f t="shared" si="18"/>
        <v>4369432.5783333331</v>
      </c>
      <c r="N43" s="24">
        <f t="shared" si="18"/>
        <v>2883615.2229999998</v>
      </c>
      <c r="O43" s="24">
        <f t="shared" si="18"/>
        <v>3441761.7399999998</v>
      </c>
      <c r="P43" s="24">
        <f t="shared" si="18"/>
        <v>3780893.3940000003</v>
      </c>
      <c r="Q43" s="24">
        <f t="shared" si="18"/>
        <v>2988410.5999999996</v>
      </c>
      <c r="R43" s="24">
        <f t="shared" si="18"/>
        <v>4227133.7110000001</v>
      </c>
      <c r="S43" s="24">
        <f t="shared" si="18"/>
        <v>2965610.36</v>
      </c>
      <c r="T43" s="24">
        <f t="shared" si="18"/>
        <v>2637109.4509999999</v>
      </c>
      <c r="U43" s="24">
        <f t="shared" si="18"/>
        <v>3146748.9967499995</v>
      </c>
      <c r="V43" s="24">
        <f t="shared" si="18"/>
        <v>3474178.2617499996</v>
      </c>
      <c r="Z43" s="24">
        <v>45690166.759999998</v>
      </c>
      <c r="AA43" s="24">
        <f>Z43-J43</f>
        <v>-3.7851110100746155E-3</v>
      </c>
    </row>
    <row r="44" spans="1:27" s="3" customFormat="1" x14ac:dyDescent="0.2">
      <c r="A44" s="25">
        <v>304</v>
      </c>
      <c r="B44" s="26" t="s">
        <v>547</v>
      </c>
      <c r="C44" s="25">
        <v>304</v>
      </c>
      <c r="D44" s="27">
        <v>1</v>
      </c>
      <c r="E44" s="27">
        <v>7</v>
      </c>
      <c r="F44" s="27" t="s">
        <v>528</v>
      </c>
      <c r="G44" s="27">
        <f t="shared" ref="G44:G49" si="19">+C44</f>
        <v>304</v>
      </c>
      <c r="H44" s="27" t="str">
        <f t="shared" si="1"/>
        <v>1-7-01-304</v>
      </c>
      <c r="I44" s="26" t="s">
        <v>47</v>
      </c>
      <c r="J44" s="28">
        <f>SUM(K44:V44)</f>
        <v>38541.213999999993</v>
      </c>
      <c r="K44" s="28">
        <v>1811.3799999999999</v>
      </c>
      <c r="L44" s="28">
        <v>3128.5160000000005</v>
      </c>
      <c r="M44" s="28">
        <v>707.67499999999995</v>
      </c>
      <c r="N44" s="28">
        <v>5643.4540000000006</v>
      </c>
      <c r="O44" s="28">
        <v>6775.4100000000008</v>
      </c>
      <c r="P44" s="28">
        <v>2347.809999999999</v>
      </c>
      <c r="Q44" s="28">
        <v>3509.2599999999998</v>
      </c>
      <c r="R44" s="28">
        <v>2304.5000000000005</v>
      </c>
      <c r="S44" s="28">
        <v>4456.8899999999994</v>
      </c>
      <c r="T44" s="28">
        <v>4378.4279999999999</v>
      </c>
      <c r="U44" s="28">
        <v>2884.5279999999993</v>
      </c>
      <c r="V44" s="28">
        <v>593.36300000000119</v>
      </c>
      <c r="Z44" s="28"/>
      <c r="AA44" s="28"/>
    </row>
    <row r="45" spans="1:27" s="3" customFormat="1" x14ac:dyDescent="0.2">
      <c r="A45" s="25">
        <v>307</v>
      </c>
      <c r="B45" s="26" t="s">
        <v>548</v>
      </c>
      <c r="C45" s="25">
        <v>307</v>
      </c>
      <c r="D45" s="27">
        <v>1</v>
      </c>
      <c r="E45" s="27">
        <v>7</v>
      </c>
      <c r="F45" s="27" t="s">
        <v>528</v>
      </c>
      <c r="G45" s="27">
        <f t="shared" si="19"/>
        <v>307</v>
      </c>
      <c r="H45" s="27" t="str">
        <f t="shared" si="1"/>
        <v>1-7-01-307</v>
      </c>
      <c r="I45" s="26" t="s">
        <v>48</v>
      </c>
      <c r="J45" s="28">
        <f>SUM(K45:V45)</f>
        <v>29471.031000000003</v>
      </c>
      <c r="K45" s="28">
        <v>550.75200000000007</v>
      </c>
      <c r="L45" s="28">
        <v>1058.655</v>
      </c>
      <c r="M45" s="28">
        <v>12899.75</v>
      </c>
      <c r="N45" s="28">
        <v>1070.2239999999999</v>
      </c>
      <c r="O45" s="28">
        <v>534.61000000000013</v>
      </c>
      <c r="P45" s="28">
        <v>1391.7840000000001</v>
      </c>
      <c r="Q45" s="28">
        <v>1472.46</v>
      </c>
      <c r="R45" s="28">
        <v>3772.9680000000008</v>
      </c>
      <c r="S45" s="28">
        <v>1444.73</v>
      </c>
      <c r="T45" s="28">
        <v>812.12799999999993</v>
      </c>
      <c r="U45" s="28">
        <v>4292.5349999999999</v>
      </c>
      <c r="V45" s="28">
        <v>170.435</v>
      </c>
      <c r="Z45" s="28"/>
      <c r="AA45" s="28"/>
    </row>
    <row r="46" spans="1:27" s="3" customFormat="1" x14ac:dyDescent="0.2">
      <c r="A46" s="25">
        <v>309</v>
      </c>
      <c r="B46" s="26" t="s">
        <v>549</v>
      </c>
      <c r="C46" s="25">
        <v>309</v>
      </c>
      <c r="D46" s="27">
        <v>1</v>
      </c>
      <c r="E46" s="27">
        <v>7</v>
      </c>
      <c r="F46" s="27" t="s">
        <v>528</v>
      </c>
      <c r="G46" s="27">
        <f t="shared" si="19"/>
        <v>309</v>
      </c>
      <c r="H46" s="27" t="str">
        <f t="shared" si="1"/>
        <v>1-7-01-309</v>
      </c>
      <c r="I46" s="26" t="s">
        <v>49</v>
      </c>
      <c r="J46" s="28">
        <f>SUM(K46:V46)</f>
        <v>36795345.902451783</v>
      </c>
      <c r="K46" s="28">
        <v>6069248.9426128827</v>
      </c>
      <c r="L46" s="28">
        <v>4423622.8623389062</v>
      </c>
      <c r="M46" s="28">
        <v>3349149.8149999999</v>
      </c>
      <c r="N46" s="28">
        <v>2112026.3650000002</v>
      </c>
      <c r="O46" s="28">
        <v>2636086.38</v>
      </c>
      <c r="P46" s="28">
        <v>3034037.2050000001</v>
      </c>
      <c r="Q46" s="28">
        <v>2195634.02</v>
      </c>
      <c r="R46" s="28">
        <v>3410767.395</v>
      </c>
      <c r="S46" s="28">
        <v>2408147.38</v>
      </c>
      <c r="T46" s="28">
        <v>2068538.8924999996</v>
      </c>
      <c r="U46" s="28">
        <v>2368974.7562500001</v>
      </c>
      <c r="V46" s="28">
        <v>2719111.8887499999</v>
      </c>
      <c r="Z46" s="28"/>
      <c r="AA46" s="28"/>
    </row>
    <row r="47" spans="1:27" s="3" customFormat="1" x14ac:dyDescent="0.2">
      <c r="A47" s="25">
        <v>313</v>
      </c>
      <c r="B47" s="26" t="s">
        <v>550</v>
      </c>
      <c r="C47" s="25">
        <v>313</v>
      </c>
      <c r="D47" s="27">
        <v>1</v>
      </c>
      <c r="E47" s="27">
        <v>7</v>
      </c>
      <c r="F47" s="27" t="s">
        <v>528</v>
      </c>
      <c r="G47" s="27">
        <f t="shared" si="19"/>
        <v>313</v>
      </c>
      <c r="H47" s="27" t="str">
        <f t="shared" si="1"/>
        <v>1-7-01-313</v>
      </c>
      <c r="I47" s="26" t="s">
        <v>50</v>
      </c>
      <c r="J47" s="28">
        <f>SUM(K47:V47)</f>
        <v>5838561.2455000011</v>
      </c>
      <c r="K47" s="28">
        <v>374900.565</v>
      </c>
      <c r="L47" s="28">
        <v>303298.41000000003</v>
      </c>
      <c r="M47" s="28">
        <v>699054.84499999997</v>
      </c>
      <c r="N47" s="28">
        <v>504539.04000000004</v>
      </c>
      <c r="O47" s="28">
        <v>548225.505</v>
      </c>
      <c r="P47" s="28">
        <v>512149.07999999996</v>
      </c>
      <c r="Q47" s="28">
        <v>551799.79999999993</v>
      </c>
      <c r="R47" s="28">
        <v>526258.54800000007</v>
      </c>
      <c r="S47" s="28">
        <v>352212.46499999997</v>
      </c>
      <c r="T47" s="28">
        <v>350266.21750000003</v>
      </c>
      <c r="U47" s="28">
        <v>597191.03499999992</v>
      </c>
      <c r="V47" s="28">
        <v>518665.73499999999</v>
      </c>
      <c r="Z47" s="28"/>
      <c r="AA47" s="28"/>
    </row>
    <row r="48" spans="1:27" s="3" customFormat="1" x14ac:dyDescent="0.2">
      <c r="A48" s="25">
        <v>316</v>
      </c>
      <c r="B48" s="26" t="s">
        <v>551</v>
      </c>
      <c r="C48" s="25">
        <v>316</v>
      </c>
      <c r="D48" s="27">
        <v>1</v>
      </c>
      <c r="E48" s="27">
        <v>7</v>
      </c>
      <c r="F48" s="27" t="s">
        <v>528</v>
      </c>
      <c r="G48" s="27">
        <f t="shared" si="19"/>
        <v>316</v>
      </c>
      <c r="H48" s="27" t="str">
        <f t="shared" si="1"/>
        <v>1-7-01-316</v>
      </c>
      <c r="I48" s="26" t="s">
        <v>51</v>
      </c>
      <c r="J48" s="28">
        <f>SUM(K48:V48)</f>
        <v>219603.69</v>
      </c>
      <c r="K48" s="28">
        <v>15881.79</v>
      </c>
      <c r="L48" s="28">
        <v>16961.920000000002</v>
      </c>
      <c r="M48" s="28">
        <v>23928.17</v>
      </c>
      <c r="N48" s="28">
        <v>8751.4850000000006</v>
      </c>
      <c r="O48" s="28">
        <v>9947.7900000000009</v>
      </c>
      <c r="P48" s="28">
        <v>4669.165</v>
      </c>
      <c r="Q48" s="28">
        <v>16879.695000000014</v>
      </c>
      <c r="R48" s="28">
        <v>61741.574999999997</v>
      </c>
      <c r="S48" s="28">
        <v>19571.669999999998</v>
      </c>
      <c r="T48" s="28">
        <v>23228.04</v>
      </c>
      <c r="U48" s="28">
        <v>3891.4250000000002</v>
      </c>
      <c r="V48" s="28">
        <v>14150.965</v>
      </c>
      <c r="Z48" s="28"/>
      <c r="AA48" s="28"/>
    </row>
    <row r="49" spans="1:27" s="3" customFormat="1" x14ac:dyDescent="0.2">
      <c r="A49" s="25">
        <v>319</v>
      </c>
      <c r="B49" s="26" t="s">
        <v>552</v>
      </c>
      <c r="C49" s="25">
        <v>319</v>
      </c>
      <c r="D49" s="27">
        <v>1</v>
      </c>
      <c r="E49" s="27">
        <v>7</v>
      </c>
      <c r="F49" s="27" t="s">
        <v>528</v>
      </c>
      <c r="G49" s="27">
        <f t="shared" si="19"/>
        <v>319</v>
      </c>
      <c r="H49" s="27" t="str">
        <f t="shared" si="1"/>
        <v>1-7-01-319</v>
      </c>
      <c r="I49" s="26" t="s">
        <v>52</v>
      </c>
      <c r="J49" s="28">
        <f>SUM(K49:V49)</f>
        <v>2768643.6808333332</v>
      </c>
      <c r="K49" s="28">
        <v>280945.11499999999</v>
      </c>
      <c r="L49" s="28">
        <v>283863.54000000004</v>
      </c>
      <c r="M49" s="28">
        <v>283692.3233333333</v>
      </c>
      <c r="N49" s="28">
        <v>251584.655</v>
      </c>
      <c r="O49" s="28">
        <v>240192.04499999998</v>
      </c>
      <c r="P49" s="28">
        <v>226298.34999999998</v>
      </c>
      <c r="Q49" s="28">
        <v>219115.36499999999</v>
      </c>
      <c r="R49" s="28">
        <v>222288.72499999998</v>
      </c>
      <c r="S49" s="28">
        <v>179777.22499999998</v>
      </c>
      <c r="T49" s="28">
        <v>189885.745</v>
      </c>
      <c r="U49" s="28">
        <v>169514.71749999997</v>
      </c>
      <c r="V49" s="28">
        <v>221485.875</v>
      </c>
      <c r="Z49" s="28"/>
      <c r="AA49" s="28"/>
    </row>
    <row r="50" spans="1:27" s="3" customFormat="1" x14ac:dyDescent="0.2">
      <c r="A50" s="25"/>
      <c r="B50" s="22"/>
      <c r="C50" s="25"/>
      <c r="D50" s="23">
        <v>1</v>
      </c>
      <c r="E50" s="23">
        <v>7</v>
      </c>
      <c r="F50" s="23" t="s">
        <v>530</v>
      </c>
      <c r="G50" s="23">
        <v>0</v>
      </c>
      <c r="H50" s="23" t="str">
        <f t="shared" si="1"/>
        <v>1-7-02-0</v>
      </c>
      <c r="I50" s="22" t="s">
        <v>53</v>
      </c>
      <c r="J50" s="24">
        <f>SUM(J51:J54)</f>
        <v>4180466.4874999998</v>
      </c>
      <c r="K50" s="24">
        <f t="shared" ref="K50:V50" si="20">SUM(K51:K54)</f>
        <v>351962.59499999997</v>
      </c>
      <c r="L50" s="24">
        <f t="shared" si="20"/>
        <v>353752.52500000002</v>
      </c>
      <c r="M50" s="24">
        <f t="shared" si="20"/>
        <v>470634.96500000003</v>
      </c>
      <c r="N50" s="24">
        <f t="shared" si="20"/>
        <v>334587.95999999996</v>
      </c>
      <c r="O50" s="24">
        <f t="shared" si="20"/>
        <v>409541.25</v>
      </c>
      <c r="P50" s="24">
        <f t="shared" si="20"/>
        <v>355900.35499999998</v>
      </c>
      <c r="Q50" s="24">
        <f t="shared" si="20"/>
        <v>325310.82000000018</v>
      </c>
      <c r="R50" s="24">
        <f t="shared" si="20"/>
        <v>431467.71499999997</v>
      </c>
      <c r="S50" s="24">
        <f t="shared" si="20"/>
        <v>295378.27500000002</v>
      </c>
      <c r="T50" s="24">
        <f t="shared" si="20"/>
        <v>310627.36749999999</v>
      </c>
      <c r="U50" s="24">
        <f t="shared" si="20"/>
        <v>265083.53499999997</v>
      </c>
      <c r="V50" s="24">
        <f t="shared" si="20"/>
        <v>276219.12499999994</v>
      </c>
      <c r="Z50" s="24">
        <v>4180466.49</v>
      </c>
      <c r="AA50" s="24">
        <f>Z50-J50</f>
        <v>2.5000004097819328E-3</v>
      </c>
    </row>
    <row r="51" spans="1:27" s="3" customFormat="1" x14ac:dyDescent="0.2">
      <c r="A51" s="25">
        <v>305</v>
      </c>
      <c r="B51" s="26" t="s">
        <v>553</v>
      </c>
      <c r="C51" s="25">
        <v>305</v>
      </c>
      <c r="D51" s="27">
        <v>1</v>
      </c>
      <c r="E51" s="27">
        <v>7</v>
      </c>
      <c r="F51" s="27" t="s">
        <v>530</v>
      </c>
      <c r="G51" s="27">
        <f>+C51</f>
        <v>305</v>
      </c>
      <c r="H51" s="27" t="str">
        <f t="shared" si="1"/>
        <v>1-7-02-305</v>
      </c>
      <c r="I51" s="26" t="s">
        <v>54</v>
      </c>
      <c r="J51" s="28">
        <f>SUM(K51:V51)</f>
        <v>4102.7500000000009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v>938.92000000000041</v>
      </c>
      <c r="Q51" s="28">
        <v>0</v>
      </c>
      <c r="R51" s="28">
        <v>0</v>
      </c>
      <c r="S51" s="28">
        <v>432.01000000000022</v>
      </c>
      <c r="T51" s="28">
        <v>1339.7999999999997</v>
      </c>
      <c r="U51" s="28">
        <v>481.9500000000001</v>
      </c>
      <c r="V51" s="28">
        <v>910.07000000000028</v>
      </c>
      <c r="Z51" s="28"/>
      <c r="AA51" s="28"/>
    </row>
    <row r="52" spans="1:27" s="3" customFormat="1" x14ac:dyDescent="0.2">
      <c r="A52" s="25">
        <v>310</v>
      </c>
      <c r="B52" s="26" t="s">
        <v>554</v>
      </c>
      <c r="C52" s="25">
        <v>310</v>
      </c>
      <c r="D52" s="27">
        <v>1</v>
      </c>
      <c r="E52" s="27">
        <v>7</v>
      </c>
      <c r="F52" s="27" t="s">
        <v>530</v>
      </c>
      <c r="G52" s="27">
        <f>+C52</f>
        <v>310</v>
      </c>
      <c r="H52" s="27" t="str">
        <f t="shared" si="1"/>
        <v>1-7-02-310</v>
      </c>
      <c r="I52" s="26" t="s">
        <v>55</v>
      </c>
      <c r="J52" s="28">
        <f>SUM(K52:V52)</f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v>0</v>
      </c>
      <c r="Q52" s="28">
        <v>0</v>
      </c>
      <c r="R52" s="28">
        <v>0</v>
      </c>
      <c r="S52" s="28">
        <v>0</v>
      </c>
      <c r="T52" s="28">
        <v>0</v>
      </c>
      <c r="U52" s="28">
        <v>0</v>
      </c>
      <c r="V52" s="28">
        <v>0</v>
      </c>
      <c r="Z52" s="28"/>
      <c r="AA52" s="28"/>
    </row>
    <row r="53" spans="1:27" s="3" customFormat="1" x14ac:dyDescent="0.2">
      <c r="A53" s="25">
        <v>314</v>
      </c>
      <c r="B53" s="26" t="s">
        <v>555</v>
      </c>
      <c r="C53" s="25">
        <v>314</v>
      </c>
      <c r="D53" s="27">
        <v>1</v>
      </c>
      <c r="E53" s="27">
        <v>7</v>
      </c>
      <c r="F53" s="27" t="s">
        <v>530</v>
      </c>
      <c r="G53" s="27">
        <f>+C53</f>
        <v>314</v>
      </c>
      <c r="H53" s="27" t="str">
        <f t="shared" si="1"/>
        <v>1-7-02-314</v>
      </c>
      <c r="I53" s="26" t="s">
        <v>56</v>
      </c>
      <c r="J53" s="28">
        <f>SUM(K53:V53)</f>
        <v>4176363.7374999998</v>
      </c>
      <c r="K53" s="28">
        <v>351962.59499999997</v>
      </c>
      <c r="L53" s="28">
        <v>353752.52500000002</v>
      </c>
      <c r="M53" s="28">
        <v>470634.96500000003</v>
      </c>
      <c r="N53" s="28">
        <v>334587.95999999996</v>
      </c>
      <c r="O53" s="28">
        <v>409541.25</v>
      </c>
      <c r="P53" s="28">
        <v>354961.435</v>
      </c>
      <c r="Q53" s="28">
        <v>325310.82000000018</v>
      </c>
      <c r="R53" s="28">
        <v>431467.71499999997</v>
      </c>
      <c r="S53" s="28">
        <v>294946.26500000001</v>
      </c>
      <c r="T53" s="28">
        <v>309287.5675</v>
      </c>
      <c r="U53" s="28">
        <v>264601.58499999996</v>
      </c>
      <c r="V53" s="28">
        <v>275309.05499999993</v>
      </c>
      <c r="Z53" s="28"/>
      <c r="AA53" s="28"/>
    </row>
    <row r="54" spans="1:27" s="3" customFormat="1" x14ac:dyDescent="0.2">
      <c r="A54" s="32">
        <v>331</v>
      </c>
      <c r="B54" s="26"/>
      <c r="C54" s="32">
        <v>331</v>
      </c>
      <c r="D54" s="27">
        <v>1</v>
      </c>
      <c r="E54" s="27">
        <v>7</v>
      </c>
      <c r="F54" s="27" t="s">
        <v>530</v>
      </c>
      <c r="G54" s="27">
        <f>+C54</f>
        <v>331</v>
      </c>
      <c r="H54" s="27" t="str">
        <f t="shared" si="1"/>
        <v>1-7-02-331</v>
      </c>
      <c r="I54" s="33" t="s">
        <v>57</v>
      </c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Z54" s="28"/>
      <c r="AA54" s="28"/>
    </row>
    <row r="55" spans="1:27" s="3" customFormat="1" x14ac:dyDescent="0.2">
      <c r="A55" s="25"/>
      <c r="B55" s="22"/>
      <c r="C55" s="25"/>
      <c r="D55" s="23">
        <v>1</v>
      </c>
      <c r="E55" s="23">
        <v>7</v>
      </c>
      <c r="F55" s="23" t="s">
        <v>529</v>
      </c>
      <c r="G55" s="23">
        <v>0</v>
      </c>
      <c r="H55" s="23" t="str">
        <f t="shared" si="1"/>
        <v>1-7-03-0</v>
      </c>
      <c r="I55" s="22" t="s">
        <v>58</v>
      </c>
      <c r="J55" s="24">
        <f>SUM(J56:J62)</f>
        <v>36566756.195197821</v>
      </c>
      <c r="K55" s="24">
        <f t="shared" ref="K55:V55" si="21">SUM(K56:K62)</f>
        <v>6263664.9224712811</v>
      </c>
      <c r="L55" s="24">
        <f t="shared" si="21"/>
        <v>4018414.4564765408</v>
      </c>
      <c r="M55" s="24">
        <f t="shared" si="21"/>
        <v>2599543.37</v>
      </c>
      <c r="N55" s="24">
        <f t="shared" si="21"/>
        <v>1636781.6050000002</v>
      </c>
      <c r="O55" s="24">
        <f t="shared" si="21"/>
        <v>1851102.7100000002</v>
      </c>
      <c r="P55" s="24">
        <f t="shared" si="21"/>
        <v>1982041.8299999998</v>
      </c>
      <c r="Q55" s="24">
        <f t="shared" si="21"/>
        <v>1738965.1749999998</v>
      </c>
      <c r="R55" s="24">
        <f t="shared" si="21"/>
        <v>2156627.3200000003</v>
      </c>
      <c r="S55" s="24">
        <f t="shared" si="21"/>
        <v>1695597.0200000003</v>
      </c>
      <c r="T55" s="24">
        <f t="shared" si="21"/>
        <v>1703421.9999999998</v>
      </c>
      <c r="U55" s="24">
        <f t="shared" si="21"/>
        <v>2009143.9937500001</v>
      </c>
      <c r="V55" s="24">
        <f t="shared" si="21"/>
        <v>8911451.7924999986</v>
      </c>
      <c r="Z55" s="24">
        <v>36566756.210000001</v>
      </c>
      <c r="AA55" s="24">
        <f>Z55-J55</f>
        <v>1.4802180230617523E-2</v>
      </c>
    </row>
    <row r="56" spans="1:27" s="3" customFormat="1" x14ac:dyDescent="0.2">
      <c r="A56" s="25">
        <v>301</v>
      </c>
      <c r="B56" s="26" t="s">
        <v>556</v>
      </c>
      <c r="C56" s="25">
        <v>301</v>
      </c>
      <c r="D56" s="27">
        <v>1</v>
      </c>
      <c r="E56" s="27">
        <v>7</v>
      </c>
      <c r="F56" s="27" t="s">
        <v>529</v>
      </c>
      <c r="G56" s="27">
        <f t="shared" ref="G56:G62" si="22">+C56</f>
        <v>301</v>
      </c>
      <c r="H56" s="27" t="str">
        <f t="shared" si="1"/>
        <v>1-7-03-301</v>
      </c>
      <c r="I56" s="26" t="s">
        <v>58</v>
      </c>
      <c r="J56" s="28">
        <f>SUM(K56:V56)</f>
        <v>0</v>
      </c>
      <c r="K56" s="28">
        <v>0</v>
      </c>
      <c r="L56" s="28">
        <v>0</v>
      </c>
      <c r="M56" s="28">
        <v>0</v>
      </c>
      <c r="N56" s="28">
        <v>0</v>
      </c>
      <c r="O56" s="28">
        <v>0</v>
      </c>
      <c r="P56" s="28">
        <v>0</v>
      </c>
      <c r="Q56" s="28">
        <v>0</v>
      </c>
      <c r="R56" s="28">
        <v>0</v>
      </c>
      <c r="S56" s="28">
        <v>0</v>
      </c>
      <c r="T56" s="28">
        <v>0</v>
      </c>
      <c r="U56" s="28">
        <v>0</v>
      </c>
      <c r="V56" s="28">
        <v>0</v>
      </c>
      <c r="Z56" s="28"/>
      <c r="AA56" s="28"/>
    </row>
    <row r="57" spans="1:27" s="3" customFormat="1" x14ac:dyDescent="0.2">
      <c r="A57" s="25">
        <v>303</v>
      </c>
      <c r="B57" s="26" t="s">
        <v>557</v>
      </c>
      <c r="C57" s="25">
        <v>303</v>
      </c>
      <c r="D57" s="27">
        <v>1</v>
      </c>
      <c r="E57" s="27">
        <v>7</v>
      </c>
      <c r="F57" s="27" t="s">
        <v>529</v>
      </c>
      <c r="G57" s="27">
        <f t="shared" si="22"/>
        <v>303</v>
      </c>
      <c r="H57" s="27" t="str">
        <f t="shared" si="1"/>
        <v>1-7-03-303</v>
      </c>
      <c r="I57" s="26" t="s">
        <v>59</v>
      </c>
      <c r="J57" s="28">
        <f>SUM(K57:V57)</f>
        <v>3123.5499999999997</v>
      </c>
      <c r="K57" s="28">
        <v>0</v>
      </c>
      <c r="L57" s="28">
        <v>0</v>
      </c>
      <c r="M57" s="28">
        <v>0</v>
      </c>
      <c r="N57" s="28">
        <v>0</v>
      </c>
      <c r="O57" s="28">
        <v>0</v>
      </c>
      <c r="P57" s="28">
        <v>276.92999999999978</v>
      </c>
      <c r="Q57" s="28">
        <v>192.44</v>
      </c>
      <c r="R57" s="28">
        <v>627.34000000000015</v>
      </c>
      <c r="S57" s="28">
        <v>84.49</v>
      </c>
      <c r="T57" s="28">
        <v>1446.365</v>
      </c>
      <c r="U57" s="28">
        <v>232.26</v>
      </c>
      <c r="V57" s="28">
        <v>263.72500000000002</v>
      </c>
      <c r="Z57" s="28"/>
      <c r="AA57" s="28"/>
    </row>
    <row r="58" spans="1:27" s="3" customFormat="1" x14ac:dyDescent="0.2">
      <c r="A58" s="25">
        <v>306</v>
      </c>
      <c r="B58" s="26" t="s">
        <v>558</v>
      </c>
      <c r="C58" s="25">
        <v>306</v>
      </c>
      <c r="D58" s="27">
        <v>1</v>
      </c>
      <c r="E58" s="27">
        <v>7</v>
      </c>
      <c r="F58" s="27" t="s">
        <v>529</v>
      </c>
      <c r="G58" s="27">
        <f t="shared" si="22"/>
        <v>306</v>
      </c>
      <c r="H58" s="27" t="str">
        <f t="shared" si="1"/>
        <v>1-7-03-306</v>
      </c>
      <c r="I58" s="26" t="s">
        <v>60</v>
      </c>
      <c r="J58" s="28">
        <f>SUM(K58:V58)</f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v>0</v>
      </c>
      <c r="Q58" s="28">
        <v>0</v>
      </c>
      <c r="R58" s="28">
        <v>0</v>
      </c>
      <c r="S58" s="28">
        <v>0</v>
      </c>
      <c r="T58" s="28">
        <v>0</v>
      </c>
      <c r="U58" s="28">
        <v>0</v>
      </c>
      <c r="V58" s="28">
        <v>0</v>
      </c>
      <c r="Z58" s="28"/>
      <c r="AA58" s="28"/>
    </row>
    <row r="59" spans="1:27" s="3" customFormat="1" x14ac:dyDescent="0.2">
      <c r="A59" s="25">
        <v>308</v>
      </c>
      <c r="B59" s="26" t="s">
        <v>559</v>
      </c>
      <c r="C59" s="25">
        <v>308</v>
      </c>
      <c r="D59" s="27">
        <v>1</v>
      </c>
      <c r="E59" s="27">
        <v>7</v>
      </c>
      <c r="F59" s="27" t="s">
        <v>529</v>
      </c>
      <c r="G59" s="27">
        <f t="shared" si="22"/>
        <v>308</v>
      </c>
      <c r="H59" s="27" t="str">
        <f t="shared" si="1"/>
        <v>1-7-03-308</v>
      </c>
      <c r="I59" s="26" t="s">
        <v>61</v>
      </c>
      <c r="J59" s="28">
        <f>SUM(K59:V59)</f>
        <v>36397923.255197823</v>
      </c>
      <c r="K59" s="28">
        <v>6224763.0774712805</v>
      </c>
      <c r="L59" s="28">
        <v>4010582.9614765411</v>
      </c>
      <c r="M59" s="28">
        <v>2587264.39</v>
      </c>
      <c r="N59" s="28">
        <v>1630329.55</v>
      </c>
      <c r="O59" s="28">
        <v>1836762.635</v>
      </c>
      <c r="P59" s="28">
        <v>1962909.7349999999</v>
      </c>
      <c r="Q59" s="28">
        <v>1732582.875</v>
      </c>
      <c r="R59" s="28">
        <v>2145056.9950000001</v>
      </c>
      <c r="S59" s="28">
        <v>1689817.6</v>
      </c>
      <c r="T59" s="28">
        <v>1692967.3599999999</v>
      </c>
      <c r="U59" s="28">
        <v>2000022.1687500002</v>
      </c>
      <c r="V59" s="28">
        <v>8884863.9074999988</v>
      </c>
      <c r="Z59" s="28"/>
      <c r="AA59" s="28"/>
    </row>
    <row r="60" spans="1:27" s="3" customFormat="1" x14ac:dyDescent="0.2">
      <c r="A60" s="25">
        <v>312</v>
      </c>
      <c r="B60" s="26" t="s">
        <v>560</v>
      </c>
      <c r="C60" s="25">
        <v>312</v>
      </c>
      <c r="D60" s="27">
        <v>1</v>
      </c>
      <c r="E60" s="27">
        <v>7</v>
      </c>
      <c r="F60" s="27" t="s">
        <v>529</v>
      </c>
      <c r="G60" s="27">
        <f t="shared" si="22"/>
        <v>312</v>
      </c>
      <c r="H60" s="27" t="str">
        <f t="shared" si="1"/>
        <v>1-7-03-312</v>
      </c>
      <c r="I60" s="26" t="s">
        <v>62</v>
      </c>
      <c r="J60" s="28">
        <f>SUM(K60:V60)</f>
        <v>83534.315000000017</v>
      </c>
      <c r="K60" s="28">
        <v>6335.9400000000005</v>
      </c>
      <c r="L60" s="28">
        <v>5969.9250000000002</v>
      </c>
      <c r="M60" s="28">
        <v>4734.79</v>
      </c>
      <c r="N60" s="28">
        <v>3795.4549999999999</v>
      </c>
      <c r="O60" s="28">
        <v>8498.2350000000006</v>
      </c>
      <c r="P60" s="28">
        <v>16964.270000000004</v>
      </c>
      <c r="Q60" s="28">
        <v>4208.9800000000014</v>
      </c>
      <c r="R60" s="28">
        <v>6988.699999999998</v>
      </c>
      <c r="S60" s="28">
        <v>4486.9950000000044</v>
      </c>
      <c r="T60" s="28">
        <v>4176.8899999999994</v>
      </c>
      <c r="U60" s="28">
        <v>4528.5200000000004</v>
      </c>
      <c r="V60" s="28">
        <v>12845.615000000002</v>
      </c>
      <c r="Z60" s="28"/>
      <c r="AA60" s="28"/>
    </row>
    <row r="61" spans="1:27" s="3" customFormat="1" x14ac:dyDescent="0.2">
      <c r="A61" s="25">
        <v>317</v>
      </c>
      <c r="B61" s="26" t="s">
        <v>561</v>
      </c>
      <c r="C61" s="25">
        <v>317</v>
      </c>
      <c r="D61" s="27">
        <v>1</v>
      </c>
      <c r="E61" s="27">
        <v>7</v>
      </c>
      <c r="F61" s="27" t="s">
        <v>529</v>
      </c>
      <c r="G61" s="27">
        <f t="shared" si="22"/>
        <v>317</v>
      </c>
      <c r="H61" s="27" t="str">
        <f t="shared" si="1"/>
        <v>1-7-03-317</v>
      </c>
      <c r="I61" s="26" t="s">
        <v>63</v>
      </c>
      <c r="J61" s="28">
        <f>SUM(K61:V61)</f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v>0</v>
      </c>
      <c r="Q61" s="28">
        <v>0</v>
      </c>
      <c r="R61" s="28">
        <v>0</v>
      </c>
      <c r="S61" s="28">
        <v>0</v>
      </c>
      <c r="T61" s="28">
        <v>0</v>
      </c>
      <c r="U61" s="28">
        <v>0</v>
      </c>
      <c r="V61" s="28">
        <v>0</v>
      </c>
      <c r="Z61" s="28"/>
      <c r="AA61" s="28"/>
    </row>
    <row r="62" spans="1:27" s="3" customFormat="1" x14ac:dyDescent="0.2">
      <c r="A62" s="25">
        <v>318</v>
      </c>
      <c r="B62" s="26" t="s">
        <v>562</v>
      </c>
      <c r="C62" s="25">
        <v>318</v>
      </c>
      <c r="D62" s="27">
        <v>1</v>
      </c>
      <c r="E62" s="27">
        <v>7</v>
      </c>
      <c r="F62" s="27" t="s">
        <v>529</v>
      </c>
      <c r="G62" s="27">
        <f t="shared" si="22"/>
        <v>318</v>
      </c>
      <c r="H62" s="27" t="str">
        <f t="shared" si="1"/>
        <v>1-7-03-318</v>
      </c>
      <c r="I62" s="26" t="s">
        <v>64</v>
      </c>
      <c r="J62" s="28">
        <f>SUM(K62:V62)</f>
        <v>82175.074999999997</v>
      </c>
      <c r="K62" s="28">
        <v>32565.904999999999</v>
      </c>
      <c r="L62" s="28">
        <v>1861.5700000000002</v>
      </c>
      <c r="M62" s="28">
        <v>7544.1900000000005</v>
      </c>
      <c r="N62" s="28">
        <v>2656.6000000000004</v>
      </c>
      <c r="O62" s="28">
        <v>5841.8400000000011</v>
      </c>
      <c r="P62" s="28">
        <v>1890.8949999999998</v>
      </c>
      <c r="Q62" s="28">
        <v>1980.8799999999997</v>
      </c>
      <c r="R62" s="28">
        <v>3954.2850000000003</v>
      </c>
      <c r="S62" s="28">
        <v>1207.9349999999999</v>
      </c>
      <c r="T62" s="28">
        <v>4831.3850000000002</v>
      </c>
      <c r="U62" s="28">
        <v>4361.0450000000001</v>
      </c>
      <c r="V62" s="28">
        <v>13478.545</v>
      </c>
      <c r="Z62" s="28"/>
      <c r="AA62" s="28"/>
    </row>
    <row r="63" spans="1:27" s="3" customFormat="1" x14ac:dyDescent="0.2">
      <c r="A63" s="29"/>
      <c r="B63" s="19"/>
      <c r="C63" s="29"/>
      <c r="D63" s="20">
        <v>1</v>
      </c>
      <c r="E63" s="20">
        <v>8</v>
      </c>
      <c r="F63" s="20" t="s">
        <v>527</v>
      </c>
      <c r="G63" s="20">
        <v>0</v>
      </c>
      <c r="H63" s="20" t="str">
        <f t="shared" si="1"/>
        <v>1-8-00-0</v>
      </c>
      <c r="I63" s="19" t="s">
        <v>65</v>
      </c>
      <c r="J63" s="21">
        <f>+J64</f>
        <v>0</v>
      </c>
      <c r="K63" s="21">
        <f t="shared" ref="K63:V64" si="23">+K64</f>
        <v>0</v>
      </c>
      <c r="L63" s="21">
        <f t="shared" si="23"/>
        <v>0</v>
      </c>
      <c r="M63" s="21">
        <f t="shared" si="23"/>
        <v>0</v>
      </c>
      <c r="N63" s="21">
        <f t="shared" si="23"/>
        <v>0</v>
      </c>
      <c r="O63" s="21">
        <f t="shared" si="23"/>
        <v>0</v>
      </c>
      <c r="P63" s="21">
        <f t="shared" si="23"/>
        <v>0</v>
      </c>
      <c r="Q63" s="21">
        <f t="shared" si="23"/>
        <v>0</v>
      </c>
      <c r="R63" s="21">
        <f t="shared" si="23"/>
        <v>0</v>
      </c>
      <c r="S63" s="21">
        <f t="shared" si="23"/>
        <v>0</v>
      </c>
      <c r="T63" s="21">
        <f t="shared" si="23"/>
        <v>0</v>
      </c>
      <c r="U63" s="21">
        <f t="shared" si="23"/>
        <v>0</v>
      </c>
      <c r="V63" s="21">
        <f t="shared" si="23"/>
        <v>0</v>
      </c>
      <c r="Z63" s="21">
        <v>0</v>
      </c>
      <c r="AA63" s="21">
        <f>Z63-J63</f>
        <v>0</v>
      </c>
    </row>
    <row r="64" spans="1:27" s="3" customFormat="1" x14ac:dyDescent="0.2">
      <c r="A64" s="29"/>
      <c r="B64" s="22"/>
      <c r="C64" s="29"/>
      <c r="D64" s="23">
        <v>1</v>
      </c>
      <c r="E64" s="23">
        <v>8</v>
      </c>
      <c r="F64" s="23" t="s">
        <v>528</v>
      </c>
      <c r="G64" s="23">
        <v>0</v>
      </c>
      <c r="H64" s="23" t="str">
        <f t="shared" si="1"/>
        <v>1-8-01-0</v>
      </c>
      <c r="I64" s="22" t="s">
        <v>65</v>
      </c>
      <c r="J64" s="24">
        <f>+J65</f>
        <v>0</v>
      </c>
      <c r="K64" s="24">
        <f t="shared" si="23"/>
        <v>0</v>
      </c>
      <c r="L64" s="24">
        <f t="shared" si="23"/>
        <v>0</v>
      </c>
      <c r="M64" s="24">
        <f t="shared" si="23"/>
        <v>0</v>
      </c>
      <c r="N64" s="24">
        <f t="shared" si="23"/>
        <v>0</v>
      </c>
      <c r="O64" s="24">
        <f t="shared" si="23"/>
        <v>0</v>
      </c>
      <c r="P64" s="24">
        <f t="shared" si="23"/>
        <v>0</v>
      </c>
      <c r="Q64" s="24">
        <f t="shared" si="23"/>
        <v>0</v>
      </c>
      <c r="R64" s="24">
        <f t="shared" si="23"/>
        <v>0</v>
      </c>
      <c r="S64" s="24">
        <f t="shared" si="23"/>
        <v>0</v>
      </c>
      <c r="T64" s="24">
        <f t="shared" si="23"/>
        <v>0</v>
      </c>
      <c r="U64" s="24">
        <f t="shared" si="23"/>
        <v>0</v>
      </c>
      <c r="V64" s="24">
        <f t="shared" si="23"/>
        <v>0</v>
      </c>
      <c r="Z64" s="24"/>
      <c r="AA64" s="24"/>
    </row>
    <row r="65" spans="1:27" s="3" customFormat="1" x14ac:dyDescent="0.2">
      <c r="A65" s="25">
        <v>400</v>
      </c>
      <c r="B65" s="26" t="s">
        <v>563</v>
      </c>
      <c r="C65" s="25">
        <v>400</v>
      </c>
      <c r="D65" s="27">
        <v>1</v>
      </c>
      <c r="E65" s="27">
        <v>8</v>
      </c>
      <c r="F65" s="27" t="s">
        <v>528</v>
      </c>
      <c r="G65" s="27">
        <f>+C65</f>
        <v>400</v>
      </c>
      <c r="H65" s="27" t="str">
        <f t="shared" si="1"/>
        <v>1-8-01-400</v>
      </c>
      <c r="I65" s="26" t="s">
        <v>65</v>
      </c>
      <c r="J65" s="28">
        <f>SUM(K65:V65)</f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8">
        <v>0</v>
      </c>
      <c r="Q65" s="28">
        <v>0</v>
      </c>
      <c r="R65" s="28">
        <v>0</v>
      </c>
      <c r="S65" s="28">
        <v>0</v>
      </c>
      <c r="T65" s="28">
        <v>0</v>
      </c>
      <c r="U65" s="28">
        <v>0</v>
      </c>
      <c r="V65" s="28">
        <v>0</v>
      </c>
      <c r="Z65" s="28"/>
      <c r="AA65" s="28"/>
    </row>
    <row r="66" spans="1:27" s="3" customFormat="1" x14ac:dyDescent="0.2">
      <c r="A66" s="29"/>
      <c r="B66" s="19"/>
      <c r="C66" s="29"/>
      <c r="D66" s="20">
        <v>1</v>
      </c>
      <c r="E66" s="20">
        <v>9</v>
      </c>
      <c r="F66" s="20" t="s">
        <v>527</v>
      </c>
      <c r="G66" s="20">
        <v>0</v>
      </c>
      <c r="H66" s="20" t="str">
        <f t="shared" si="1"/>
        <v>1-9-00-0</v>
      </c>
      <c r="I66" s="19" t="s">
        <v>66</v>
      </c>
      <c r="J66" s="21">
        <f>+J67</f>
        <v>0</v>
      </c>
      <c r="K66" s="21">
        <f t="shared" ref="K66:V67" si="24">+K67</f>
        <v>0</v>
      </c>
      <c r="L66" s="21">
        <f t="shared" si="24"/>
        <v>0</v>
      </c>
      <c r="M66" s="21">
        <f t="shared" si="24"/>
        <v>0</v>
      </c>
      <c r="N66" s="21">
        <f t="shared" si="24"/>
        <v>0</v>
      </c>
      <c r="O66" s="21">
        <f t="shared" si="24"/>
        <v>0</v>
      </c>
      <c r="P66" s="21">
        <f t="shared" si="24"/>
        <v>0</v>
      </c>
      <c r="Q66" s="21">
        <f t="shared" si="24"/>
        <v>0</v>
      </c>
      <c r="R66" s="21">
        <f t="shared" si="24"/>
        <v>0</v>
      </c>
      <c r="S66" s="21">
        <f t="shared" si="24"/>
        <v>0</v>
      </c>
      <c r="T66" s="21">
        <f t="shared" si="24"/>
        <v>0</v>
      </c>
      <c r="U66" s="21">
        <f t="shared" si="24"/>
        <v>0</v>
      </c>
      <c r="V66" s="21">
        <f t="shared" si="24"/>
        <v>0</v>
      </c>
      <c r="Z66" s="21">
        <v>0</v>
      </c>
      <c r="AA66" s="21">
        <f>Z66-J66</f>
        <v>0</v>
      </c>
    </row>
    <row r="67" spans="1:27" s="3" customFormat="1" x14ac:dyDescent="0.2">
      <c r="A67" s="29"/>
      <c r="B67" s="22"/>
      <c r="C67" s="29"/>
      <c r="D67" s="23">
        <v>1</v>
      </c>
      <c r="E67" s="23">
        <v>9</v>
      </c>
      <c r="F67" s="23" t="s">
        <v>528</v>
      </c>
      <c r="G67" s="23">
        <v>0</v>
      </c>
      <c r="H67" s="23" t="str">
        <f t="shared" si="1"/>
        <v>1-9-01-0</v>
      </c>
      <c r="I67" s="22" t="s">
        <v>66</v>
      </c>
      <c r="J67" s="24">
        <f>+J68</f>
        <v>0</v>
      </c>
      <c r="K67" s="24">
        <f t="shared" si="24"/>
        <v>0</v>
      </c>
      <c r="L67" s="24">
        <f t="shared" si="24"/>
        <v>0</v>
      </c>
      <c r="M67" s="24">
        <f t="shared" si="24"/>
        <v>0</v>
      </c>
      <c r="N67" s="24">
        <f t="shared" si="24"/>
        <v>0</v>
      </c>
      <c r="O67" s="24">
        <f t="shared" si="24"/>
        <v>0</v>
      </c>
      <c r="P67" s="24">
        <f t="shared" si="24"/>
        <v>0</v>
      </c>
      <c r="Q67" s="24">
        <f t="shared" si="24"/>
        <v>0</v>
      </c>
      <c r="R67" s="24">
        <f t="shared" si="24"/>
        <v>0</v>
      </c>
      <c r="S67" s="24">
        <f t="shared" si="24"/>
        <v>0</v>
      </c>
      <c r="T67" s="24">
        <f t="shared" si="24"/>
        <v>0</v>
      </c>
      <c r="U67" s="24">
        <f t="shared" si="24"/>
        <v>0</v>
      </c>
      <c r="V67" s="24">
        <f t="shared" si="24"/>
        <v>0</v>
      </c>
      <c r="Z67" s="24"/>
      <c r="AA67" s="24"/>
    </row>
    <row r="68" spans="1:27" s="3" customFormat="1" x14ac:dyDescent="0.2">
      <c r="A68" s="25">
        <v>2351</v>
      </c>
      <c r="B68" s="26"/>
      <c r="C68" s="25">
        <v>2351</v>
      </c>
      <c r="D68" s="27">
        <v>1</v>
      </c>
      <c r="E68" s="27">
        <v>9</v>
      </c>
      <c r="F68" s="27" t="s">
        <v>528</v>
      </c>
      <c r="G68" s="27">
        <f>+C68</f>
        <v>2351</v>
      </c>
      <c r="H68" s="27" t="str">
        <f t="shared" si="1"/>
        <v>1-9-01-2351</v>
      </c>
      <c r="I68" s="26" t="s">
        <v>66</v>
      </c>
      <c r="J68" s="28">
        <f>SUM(K68:V68)</f>
        <v>0</v>
      </c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Z68" s="28"/>
      <c r="AA68" s="28"/>
    </row>
    <row r="69" spans="1:27" x14ac:dyDescent="0.2">
      <c r="A69" s="34"/>
      <c r="B69" s="15"/>
      <c r="C69" s="15"/>
      <c r="D69" s="15">
        <v>2</v>
      </c>
      <c r="E69" s="15">
        <v>0</v>
      </c>
      <c r="F69" s="18" t="s">
        <v>527</v>
      </c>
      <c r="G69" s="15">
        <v>0</v>
      </c>
      <c r="H69" s="18" t="str">
        <f t="shared" si="1"/>
        <v>2-0-00-0</v>
      </c>
      <c r="I69" s="15" t="s">
        <v>67</v>
      </c>
      <c r="J69" s="17">
        <f>+J70+J73+J76+J79+J82</f>
        <v>0</v>
      </c>
      <c r="K69" s="17">
        <f t="shared" ref="K69:V69" si="25">+K70+K73+K76+K79+K82</f>
        <v>0</v>
      </c>
      <c r="L69" s="17">
        <f t="shared" si="25"/>
        <v>0</v>
      </c>
      <c r="M69" s="17">
        <f t="shared" si="25"/>
        <v>0</v>
      </c>
      <c r="N69" s="17">
        <f t="shared" si="25"/>
        <v>0</v>
      </c>
      <c r="O69" s="17">
        <f t="shared" si="25"/>
        <v>0</v>
      </c>
      <c r="P69" s="17">
        <f t="shared" si="25"/>
        <v>0</v>
      </c>
      <c r="Q69" s="17">
        <f t="shared" si="25"/>
        <v>0</v>
      </c>
      <c r="R69" s="17">
        <f t="shared" si="25"/>
        <v>0</v>
      </c>
      <c r="S69" s="17">
        <f t="shared" si="25"/>
        <v>0</v>
      </c>
      <c r="T69" s="17">
        <f t="shared" si="25"/>
        <v>0</v>
      </c>
      <c r="U69" s="17">
        <f t="shared" si="25"/>
        <v>0</v>
      </c>
      <c r="V69" s="17">
        <f t="shared" si="25"/>
        <v>0</v>
      </c>
      <c r="Z69" s="17">
        <v>0</v>
      </c>
      <c r="AA69" s="17">
        <f>Z69-J69</f>
        <v>0</v>
      </c>
    </row>
    <row r="70" spans="1:27" s="3" customFormat="1" x14ac:dyDescent="0.2">
      <c r="A70" s="35"/>
      <c r="B70" s="36"/>
      <c r="C70" s="35"/>
      <c r="D70" s="20">
        <v>2</v>
      </c>
      <c r="E70" s="20">
        <v>1</v>
      </c>
      <c r="F70" s="20" t="s">
        <v>527</v>
      </c>
      <c r="G70" s="20">
        <v>0</v>
      </c>
      <c r="H70" s="20" t="str">
        <f t="shared" si="1"/>
        <v>2-1-00-0</v>
      </c>
      <c r="I70" s="19" t="s">
        <v>68</v>
      </c>
      <c r="J70" s="21">
        <f>+J71</f>
        <v>0</v>
      </c>
      <c r="K70" s="21">
        <f t="shared" ref="K70:V71" si="26">+K71</f>
        <v>0</v>
      </c>
      <c r="L70" s="21">
        <f t="shared" si="26"/>
        <v>0</v>
      </c>
      <c r="M70" s="21">
        <f t="shared" si="26"/>
        <v>0</v>
      </c>
      <c r="N70" s="21">
        <f t="shared" si="26"/>
        <v>0</v>
      </c>
      <c r="O70" s="21">
        <f t="shared" si="26"/>
        <v>0</v>
      </c>
      <c r="P70" s="21">
        <f t="shared" si="26"/>
        <v>0</v>
      </c>
      <c r="Q70" s="21">
        <f t="shared" si="26"/>
        <v>0</v>
      </c>
      <c r="R70" s="21">
        <f t="shared" si="26"/>
        <v>0</v>
      </c>
      <c r="S70" s="21">
        <f t="shared" si="26"/>
        <v>0</v>
      </c>
      <c r="T70" s="21">
        <f t="shared" si="26"/>
        <v>0</v>
      </c>
      <c r="U70" s="21">
        <f t="shared" si="26"/>
        <v>0</v>
      </c>
      <c r="V70" s="21">
        <f t="shared" si="26"/>
        <v>0</v>
      </c>
      <c r="Z70" s="21"/>
      <c r="AA70" s="21"/>
    </row>
    <row r="71" spans="1:27" s="3" customFormat="1" x14ac:dyDescent="0.2">
      <c r="A71" s="25"/>
      <c r="B71" s="22"/>
      <c r="C71" s="25"/>
      <c r="D71" s="20">
        <v>2</v>
      </c>
      <c r="E71" s="20">
        <v>2</v>
      </c>
      <c r="F71" s="20" t="s">
        <v>527</v>
      </c>
      <c r="G71" s="20">
        <v>0</v>
      </c>
      <c r="H71" s="20" t="str">
        <f t="shared" si="1"/>
        <v>2-2-00-0</v>
      </c>
      <c r="I71" s="19" t="s">
        <v>68</v>
      </c>
      <c r="J71" s="21">
        <f>+J72</f>
        <v>0</v>
      </c>
      <c r="K71" s="21">
        <f t="shared" si="26"/>
        <v>0</v>
      </c>
      <c r="L71" s="21">
        <f t="shared" si="26"/>
        <v>0</v>
      </c>
      <c r="M71" s="21">
        <f t="shared" si="26"/>
        <v>0</v>
      </c>
      <c r="N71" s="21">
        <f t="shared" si="26"/>
        <v>0</v>
      </c>
      <c r="O71" s="21">
        <f t="shared" si="26"/>
        <v>0</v>
      </c>
      <c r="P71" s="21">
        <f t="shared" si="26"/>
        <v>0</v>
      </c>
      <c r="Q71" s="21">
        <f t="shared" si="26"/>
        <v>0</v>
      </c>
      <c r="R71" s="21">
        <f t="shared" si="26"/>
        <v>0</v>
      </c>
      <c r="S71" s="21">
        <f t="shared" si="26"/>
        <v>0</v>
      </c>
      <c r="T71" s="21">
        <f t="shared" si="26"/>
        <v>0</v>
      </c>
      <c r="U71" s="21">
        <f t="shared" si="26"/>
        <v>0</v>
      </c>
      <c r="V71" s="21">
        <f t="shared" si="26"/>
        <v>0</v>
      </c>
      <c r="Z71" s="21"/>
      <c r="AA71" s="21"/>
    </row>
    <row r="72" spans="1:27" s="3" customFormat="1" x14ac:dyDescent="0.2">
      <c r="A72" s="25">
        <v>451</v>
      </c>
      <c r="B72" s="26"/>
      <c r="C72" s="25">
        <v>451</v>
      </c>
      <c r="D72" s="27">
        <v>2</v>
      </c>
      <c r="E72" s="27">
        <v>2</v>
      </c>
      <c r="F72" s="27" t="s">
        <v>528</v>
      </c>
      <c r="G72" s="27">
        <f>+C72</f>
        <v>451</v>
      </c>
      <c r="H72" s="27" t="str">
        <f t="shared" si="1"/>
        <v>2-2-01-451</v>
      </c>
      <c r="I72" s="26" t="s">
        <v>68</v>
      </c>
      <c r="J72" s="28">
        <f>SUM(K72:V72)</f>
        <v>0</v>
      </c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Z72" s="28"/>
      <c r="AA72" s="28"/>
    </row>
    <row r="73" spans="1:27" s="3" customFormat="1" x14ac:dyDescent="0.2">
      <c r="A73" s="25"/>
      <c r="B73" s="19"/>
      <c r="C73" s="25"/>
      <c r="D73" s="20">
        <v>2</v>
      </c>
      <c r="E73" s="20">
        <v>3</v>
      </c>
      <c r="F73" s="20" t="s">
        <v>527</v>
      </c>
      <c r="G73" s="20">
        <v>0</v>
      </c>
      <c r="H73" s="20" t="str">
        <f t="shared" si="1"/>
        <v>2-3-00-0</v>
      </c>
      <c r="I73" s="19" t="s">
        <v>69</v>
      </c>
      <c r="J73" s="21">
        <f>+J74</f>
        <v>0</v>
      </c>
      <c r="K73" s="21">
        <f t="shared" ref="K73:V74" si="27">+K74</f>
        <v>0</v>
      </c>
      <c r="L73" s="21">
        <f t="shared" si="27"/>
        <v>0</v>
      </c>
      <c r="M73" s="21">
        <f t="shared" si="27"/>
        <v>0</v>
      </c>
      <c r="N73" s="21">
        <f t="shared" si="27"/>
        <v>0</v>
      </c>
      <c r="O73" s="21">
        <f t="shared" si="27"/>
        <v>0</v>
      </c>
      <c r="P73" s="21">
        <f t="shared" si="27"/>
        <v>0</v>
      </c>
      <c r="Q73" s="21">
        <f t="shared" si="27"/>
        <v>0</v>
      </c>
      <c r="R73" s="21">
        <f t="shared" si="27"/>
        <v>0</v>
      </c>
      <c r="S73" s="21">
        <f t="shared" si="27"/>
        <v>0</v>
      </c>
      <c r="T73" s="21">
        <f t="shared" si="27"/>
        <v>0</v>
      </c>
      <c r="U73" s="21">
        <f t="shared" si="27"/>
        <v>0</v>
      </c>
      <c r="V73" s="21">
        <f t="shared" si="27"/>
        <v>0</v>
      </c>
      <c r="Z73" s="21"/>
      <c r="AA73" s="21"/>
    </row>
    <row r="74" spans="1:27" s="3" customFormat="1" x14ac:dyDescent="0.2">
      <c r="A74" s="25"/>
      <c r="B74" s="22"/>
      <c r="C74" s="25"/>
      <c r="D74" s="20">
        <v>2</v>
      </c>
      <c r="E74" s="20">
        <v>4</v>
      </c>
      <c r="F74" s="20" t="s">
        <v>527</v>
      </c>
      <c r="G74" s="20">
        <v>0</v>
      </c>
      <c r="H74" s="20" t="str">
        <f t="shared" ref="H74:H137" si="28">CONCATENATE(D74,"-",E74,"-",F74,"-",G74)</f>
        <v>2-4-00-0</v>
      </c>
      <c r="I74" s="19" t="s">
        <v>69</v>
      </c>
      <c r="J74" s="21">
        <f>+J75</f>
        <v>0</v>
      </c>
      <c r="K74" s="21">
        <f t="shared" si="27"/>
        <v>0</v>
      </c>
      <c r="L74" s="21">
        <f t="shared" si="27"/>
        <v>0</v>
      </c>
      <c r="M74" s="21">
        <f t="shared" si="27"/>
        <v>0</v>
      </c>
      <c r="N74" s="21">
        <f t="shared" si="27"/>
        <v>0</v>
      </c>
      <c r="O74" s="21">
        <f t="shared" si="27"/>
        <v>0</v>
      </c>
      <c r="P74" s="21">
        <f t="shared" si="27"/>
        <v>0</v>
      </c>
      <c r="Q74" s="21">
        <f t="shared" si="27"/>
        <v>0</v>
      </c>
      <c r="R74" s="21">
        <f t="shared" si="27"/>
        <v>0</v>
      </c>
      <c r="S74" s="21">
        <f t="shared" si="27"/>
        <v>0</v>
      </c>
      <c r="T74" s="21">
        <f t="shared" si="27"/>
        <v>0</v>
      </c>
      <c r="U74" s="21">
        <f t="shared" si="27"/>
        <v>0</v>
      </c>
      <c r="V74" s="21">
        <f t="shared" si="27"/>
        <v>0</v>
      </c>
      <c r="Z74" s="21"/>
      <c r="AA74" s="21"/>
    </row>
    <row r="75" spans="1:27" s="3" customFormat="1" x14ac:dyDescent="0.2">
      <c r="A75" s="25">
        <v>501</v>
      </c>
      <c r="B75" s="26"/>
      <c r="C75" s="25">
        <v>501</v>
      </c>
      <c r="D75" s="27">
        <v>2</v>
      </c>
      <c r="E75" s="27">
        <v>4</v>
      </c>
      <c r="F75" s="27" t="s">
        <v>528</v>
      </c>
      <c r="G75" s="27">
        <f>+C75</f>
        <v>501</v>
      </c>
      <c r="H75" s="27" t="str">
        <f t="shared" si="28"/>
        <v>2-4-01-501</v>
      </c>
      <c r="I75" s="26" t="s">
        <v>69</v>
      </c>
      <c r="J75" s="28">
        <f>SUM(K75:V75)</f>
        <v>0</v>
      </c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Z75" s="28"/>
      <c r="AA75" s="28"/>
    </row>
    <row r="76" spans="1:27" s="3" customFormat="1" x14ac:dyDescent="0.2">
      <c r="A76" s="25"/>
      <c r="B76" s="19"/>
      <c r="C76" s="25"/>
      <c r="D76" s="20">
        <v>2</v>
      </c>
      <c r="E76" s="20">
        <v>5</v>
      </c>
      <c r="F76" s="20" t="s">
        <v>527</v>
      </c>
      <c r="G76" s="20">
        <v>0</v>
      </c>
      <c r="H76" s="20" t="str">
        <f t="shared" si="28"/>
        <v>2-5-00-0</v>
      </c>
      <c r="I76" s="19" t="s">
        <v>70</v>
      </c>
      <c r="J76" s="21">
        <f>+J77</f>
        <v>0</v>
      </c>
      <c r="K76" s="21">
        <f t="shared" ref="K76:V77" si="29">+K77</f>
        <v>0</v>
      </c>
      <c r="L76" s="21">
        <f t="shared" si="29"/>
        <v>0</v>
      </c>
      <c r="M76" s="21">
        <f t="shared" si="29"/>
        <v>0</v>
      </c>
      <c r="N76" s="21">
        <f t="shared" si="29"/>
        <v>0</v>
      </c>
      <c r="O76" s="21">
        <f t="shared" si="29"/>
        <v>0</v>
      </c>
      <c r="P76" s="21">
        <f t="shared" si="29"/>
        <v>0</v>
      </c>
      <c r="Q76" s="21">
        <f t="shared" si="29"/>
        <v>0</v>
      </c>
      <c r="R76" s="21">
        <f t="shared" si="29"/>
        <v>0</v>
      </c>
      <c r="S76" s="21">
        <f t="shared" si="29"/>
        <v>0</v>
      </c>
      <c r="T76" s="21">
        <f t="shared" si="29"/>
        <v>0</v>
      </c>
      <c r="U76" s="21">
        <f t="shared" si="29"/>
        <v>0</v>
      </c>
      <c r="V76" s="21">
        <f t="shared" si="29"/>
        <v>0</v>
      </c>
      <c r="Z76" s="21"/>
      <c r="AA76" s="21"/>
    </row>
    <row r="77" spans="1:27" s="3" customFormat="1" x14ac:dyDescent="0.2">
      <c r="A77" s="25"/>
      <c r="B77" s="22"/>
      <c r="C77" s="25"/>
      <c r="D77" s="20">
        <v>2</v>
      </c>
      <c r="E77" s="20">
        <v>6</v>
      </c>
      <c r="F77" s="20" t="s">
        <v>527</v>
      </c>
      <c r="G77" s="20">
        <v>0</v>
      </c>
      <c r="H77" s="20" t="str">
        <f t="shared" si="28"/>
        <v>2-6-00-0</v>
      </c>
      <c r="I77" s="19" t="s">
        <v>70</v>
      </c>
      <c r="J77" s="21">
        <f>+J78</f>
        <v>0</v>
      </c>
      <c r="K77" s="21">
        <f t="shared" si="29"/>
        <v>0</v>
      </c>
      <c r="L77" s="21">
        <f t="shared" si="29"/>
        <v>0</v>
      </c>
      <c r="M77" s="21">
        <f t="shared" si="29"/>
        <v>0</v>
      </c>
      <c r="N77" s="21">
        <f t="shared" si="29"/>
        <v>0</v>
      </c>
      <c r="O77" s="21">
        <f t="shared" si="29"/>
        <v>0</v>
      </c>
      <c r="P77" s="21">
        <f t="shared" si="29"/>
        <v>0</v>
      </c>
      <c r="Q77" s="21">
        <f t="shared" si="29"/>
        <v>0</v>
      </c>
      <c r="R77" s="21">
        <f t="shared" si="29"/>
        <v>0</v>
      </c>
      <c r="S77" s="21">
        <f t="shared" si="29"/>
        <v>0</v>
      </c>
      <c r="T77" s="21">
        <f t="shared" si="29"/>
        <v>0</v>
      </c>
      <c r="U77" s="21">
        <f t="shared" si="29"/>
        <v>0</v>
      </c>
      <c r="V77" s="21">
        <f t="shared" si="29"/>
        <v>0</v>
      </c>
      <c r="Z77" s="21"/>
      <c r="AA77" s="21"/>
    </row>
    <row r="78" spans="1:27" s="3" customFormat="1" x14ac:dyDescent="0.2">
      <c r="A78" s="25">
        <v>551</v>
      </c>
      <c r="B78" s="26"/>
      <c r="C78" s="25">
        <v>551</v>
      </c>
      <c r="D78" s="27">
        <v>2</v>
      </c>
      <c r="E78" s="27">
        <v>6</v>
      </c>
      <c r="F78" s="27" t="s">
        <v>528</v>
      </c>
      <c r="G78" s="27">
        <f>+C78</f>
        <v>551</v>
      </c>
      <c r="H78" s="27" t="str">
        <f t="shared" si="28"/>
        <v>2-6-01-551</v>
      </c>
      <c r="I78" s="26" t="s">
        <v>70</v>
      </c>
      <c r="J78" s="28">
        <f>SUM(K78:V78)</f>
        <v>0</v>
      </c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Z78" s="28"/>
      <c r="AA78" s="28"/>
    </row>
    <row r="79" spans="1:27" s="3" customFormat="1" x14ac:dyDescent="0.2">
      <c r="A79" s="25"/>
      <c r="B79" s="19"/>
      <c r="C79" s="25"/>
      <c r="D79" s="20">
        <v>2</v>
      </c>
      <c r="E79" s="20">
        <v>7</v>
      </c>
      <c r="F79" s="20" t="s">
        <v>527</v>
      </c>
      <c r="G79" s="20">
        <v>0</v>
      </c>
      <c r="H79" s="20" t="str">
        <f t="shared" si="28"/>
        <v>2-7-00-0</v>
      </c>
      <c r="I79" s="19" t="s">
        <v>71</v>
      </c>
      <c r="J79" s="21">
        <f>+J80</f>
        <v>0</v>
      </c>
      <c r="K79" s="21">
        <f t="shared" ref="K79:V80" si="30">+K80</f>
        <v>0</v>
      </c>
      <c r="L79" s="21">
        <f t="shared" si="30"/>
        <v>0</v>
      </c>
      <c r="M79" s="21">
        <f t="shared" si="30"/>
        <v>0</v>
      </c>
      <c r="N79" s="21">
        <f t="shared" si="30"/>
        <v>0</v>
      </c>
      <c r="O79" s="21">
        <f t="shared" si="30"/>
        <v>0</v>
      </c>
      <c r="P79" s="21">
        <f t="shared" si="30"/>
        <v>0</v>
      </c>
      <c r="Q79" s="21">
        <f t="shared" si="30"/>
        <v>0</v>
      </c>
      <c r="R79" s="21">
        <f t="shared" si="30"/>
        <v>0</v>
      </c>
      <c r="S79" s="21">
        <f t="shared" si="30"/>
        <v>0</v>
      </c>
      <c r="T79" s="21">
        <f t="shared" si="30"/>
        <v>0</v>
      </c>
      <c r="U79" s="21">
        <f t="shared" si="30"/>
        <v>0</v>
      </c>
      <c r="V79" s="21">
        <f t="shared" si="30"/>
        <v>0</v>
      </c>
      <c r="Z79" s="21"/>
      <c r="AA79" s="21"/>
    </row>
    <row r="80" spans="1:27" s="3" customFormat="1" x14ac:dyDescent="0.2">
      <c r="A80" s="25"/>
      <c r="B80" s="22"/>
      <c r="C80" s="25"/>
      <c r="D80" s="23">
        <v>2</v>
      </c>
      <c r="E80" s="23">
        <v>7</v>
      </c>
      <c r="F80" s="23" t="s">
        <v>528</v>
      </c>
      <c r="G80" s="23">
        <v>0</v>
      </c>
      <c r="H80" s="23" t="str">
        <f t="shared" si="28"/>
        <v>2-7-01-0</v>
      </c>
      <c r="I80" s="22" t="s">
        <v>71</v>
      </c>
      <c r="J80" s="24">
        <f>+J81</f>
        <v>0</v>
      </c>
      <c r="K80" s="24">
        <f t="shared" si="30"/>
        <v>0</v>
      </c>
      <c r="L80" s="24">
        <f t="shared" si="30"/>
        <v>0</v>
      </c>
      <c r="M80" s="24">
        <f t="shared" si="30"/>
        <v>0</v>
      </c>
      <c r="N80" s="24">
        <f t="shared" si="30"/>
        <v>0</v>
      </c>
      <c r="O80" s="24">
        <f t="shared" si="30"/>
        <v>0</v>
      </c>
      <c r="P80" s="24">
        <f t="shared" si="30"/>
        <v>0</v>
      </c>
      <c r="Q80" s="24">
        <f t="shared" si="30"/>
        <v>0</v>
      </c>
      <c r="R80" s="24">
        <f t="shared" si="30"/>
        <v>0</v>
      </c>
      <c r="S80" s="24">
        <f t="shared" si="30"/>
        <v>0</v>
      </c>
      <c r="T80" s="24">
        <f t="shared" si="30"/>
        <v>0</v>
      </c>
      <c r="U80" s="24">
        <f t="shared" si="30"/>
        <v>0</v>
      </c>
      <c r="V80" s="24">
        <f t="shared" si="30"/>
        <v>0</v>
      </c>
      <c r="Z80" s="24"/>
      <c r="AA80" s="24"/>
    </row>
    <row r="81" spans="1:27" s="3" customFormat="1" x14ac:dyDescent="0.2">
      <c r="A81" s="25">
        <v>651</v>
      </c>
      <c r="B81" s="26"/>
      <c r="C81" s="25">
        <v>651</v>
      </c>
      <c r="D81" s="27">
        <v>2</v>
      </c>
      <c r="E81" s="27">
        <v>7</v>
      </c>
      <c r="F81" s="27" t="s">
        <v>528</v>
      </c>
      <c r="G81" s="27">
        <f>+C81</f>
        <v>651</v>
      </c>
      <c r="H81" s="27" t="str">
        <f t="shared" si="28"/>
        <v>2-7-01-651</v>
      </c>
      <c r="I81" s="26" t="s">
        <v>71</v>
      </c>
      <c r="J81" s="28">
        <f>SUM(K81:V81)</f>
        <v>0</v>
      </c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Z81" s="28"/>
      <c r="AA81" s="28"/>
    </row>
    <row r="82" spans="1:27" s="3" customFormat="1" x14ac:dyDescent="0.2">
      <c r="A82" s="25"/>
      <c r="B82" s="19"/>
      <c r="C82" s="25"/>
      <c r="D82" s="20">
        <v>2</v>
      </c>
      <c r="E82" s="20">
        <v>8</v>
      </c>
      <c r="F82" s="20" t="s">
        <v>527</v>
      </c>
      <c r="G82" s="20">
        <v>0</v>
      </c>
      <c r="H82" s="20" t="str">
        <f t="shared" si="28"/>
        <v>2-8-00-0</v>
      </c>
      <c r="I82" s="19" t="s">
        <v>72</v>
      </c>
      <c r="J82" s="21">
        <f>+J83</f>
        <v>0</v>
      </c>
      <c r="K82" s="21">
        <f t="shared" ref="K82:V83" si="31">+K83</f>
        <v>0</v>
      </c>
      <c r="L82" s="21">
        <f t="shared" si="31"/>
        <v>0</v>
      </c>
      <c r="M82" s="21">
        <f t="shared" si="31"/>
        <v>0</v>
      </c>
      <c r="N82" s="21">
        <f t="shared" si="31"/>
        <v>0</v>
      </c>
      <c r="O82" s="21">
        <f t="shared" si="31"/>
        <v>0</v>
      </c>
      <c r="P82" s="21">
        <f t="shared" si="31"/>
        <v>0</v>
      </c>
      <c r="Q82" s="21">
        <f t="shared" si="31"/>
        <v>0</v>
      </c>
      <c r="R82" s="21">
        <f t="shared" si="31"/>
        <v>0</v>
      </c>
      <c r="S82" s="21">
        <f t="shared" si="31"/>
        <v>0</v>
      </c>
      <c r="T82" s="21">
        <f t="shared" si="31"/>
        <v>0</v>
      </c>
      <c r="U82" s="21">
        <f t="shared" si="31"/>
        <v>0</v>
      </c>
      <c r="V82" s="21">
        <f t="shared" si="31"/>
        <v>0</v>
      </c>
      <c r="Z82" s="21"/>
      <c r="AA82" s="21"/>
    </row>
    <row r="83" spans="1:27" s="3" customFormat="1" x14ac:dyDescent="0.2">
      <c r="A83" s="25"/>
      <c r="B83" s="22"/>
      <c r="C83" s="25"/>
      <c r="D83" s="23">
        <v>2</v>
      </c>
      <c r="E83" s="23">
        <v>8</v>
      </c>
      <c r="F83" s="23" t="s">
        <v>528</v>
      </c>
      <c r="G83" s="23">
        <v>0</v>
      </c>
      <c r="H83" s="23" t="str">
        <f t="shared" si="28"/>
        <v>2-8-01-0</v>
      </c>
      <c r="I83" s="22" t="s">
        <v>72</v>
      </c>
      <c r="J83" s="24">
        <f>+J84</f>
        <v>0</v>
      </c>
      <c r="K83" s="24">
        <f t="shared" si="31"/>
        <v>0</v>
      </c>
      <c r="L83" s="24">
        <f t="shared" si="31"/>
        <v>0</v>
      </c>
      <c r="M83" s="24">
        <f t="shared" si="31"/>
        <v>0</v>
      </c>
      <c r="N83" s="24">
        <f t="shared" si="31"/>
        <v>0</v>
      </c>
      <c r="O83" s="24">
        <f t="shared" si="31"/>
        <v>0</v>
      </c>
      <c r="P83" s="24">
        <f t="shared" si="31"/>
        <v>0</v>
      </c>
      <c r="Q83" s="24">
        <f t="shared" si="31"/>
        <v>0</v>
      </c>
      <c r="R83" s="24">
        <f t="shared" si="31"/>
        <v>0</v>
      </c>
      <c r="S83" s="24">
        <f t="shared" si="31"/>
        <v>0</v>
      </c>
      <c r="T83" s="24">
        <f t="shared" si="31"/>
        <v>0</v>
      </c>
      <c r="U83" s="24">
        <f t="shared" si="31"/>
        <v>0</v>
      </c>
      <c r="V83" s="24">
        <f t="shared" si="31"/>
        <v>0</v>
      </c>
      <c r="Z83" s="24"/>
      <c r="AA83" s="24"/>
    </row>
    <row r="84" spans="1:27" s="3" customFormat="1" x14ac:dyDescent="0.2">
      <c r="A84" s="25">
        <v>601</v>
      </c>
      <c r="B84" s="26"/>
      <c r="C84" s="25">
        <v>601</v>
      </c>
      <c r="D84" s="27">
        <v>2</v>
      </c>
      <c r="E84" s="27">
        <v>8</v>
      </c>
      <c r="F84" s="27" t="s">
        <v>528</v>
      </c>
      <c r="G84" s="27">
        <f>+C84</f>
        <v>601</v>
      </c>
      <c r="H84" s="27" t="str">
        <f t="shared" si="28"/>
        <v>2-8-01-601</v>
      </c>
      <c r="I84" s="26" t="s">
        <v>72</v>
      </c>
      <c r="J84" s="28">
        <f>SUM(K84:V84)</f>
        <v>0</v>
      </c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Z84" s="28"/>
      <c r="AA84" s="28"/>
    </row>
    <row r="85" spans="1:27" x14ac:dyDescent="0.2">
      <c r="A85" s="37"/>
      <c r="B85" s="15"/>
      <c r="C85" s="37"/>
      <c r="D85" s="18">
        <v>3</v>
      </c>
      <c r="E85" s="18">
        <v>0</v>
      </c>
      <c r="F85" s="18" t="s">
        <v>527</v>
      </c>
      <c r="G85" s="18">
        <v>0</v>
      </c>
      <c r="H85" s="18" t="str">
        <f t="shared" si="28"/>
        <v>3-0-00-0</v>
      </c>
      <c r="I85" s="15" t="s">
        <v>73</v>
      </c>
      <c r="J85" s="17">
        <f>+J86+J100</f>
        <v>0</v>
      </c>
      <c r="K85" s="17">
        <f t="shared" ref="K85:V85" si="32">+K86+K100</f>
        <v>0</v>
      </c>
      <c r="L85" s="17">
        <f t="shared" si="32"/>
        <v>0</v>
      </c>
      <c r="M85" s="17">
        <f t="shared" si="32"/>
        <v>0</v>
      </c>
      <c r="N85" s="17">
        <f t="shared" si="32"/>
        <v>0</v>
      </c>
      <c r="O85" s="17">
        <f t="shared" si="32"/>
        <v>0</v>
      </c>
      <c r="P85" s="17">
        <f t="shared" si="32"/>
        <v>0</v>
      </c>
      <c r="Q85" s="17">
        <f t="shared" si="32"/>
        <v>0</v>
      </c>
      <c r="R85" s="17">
        <f t="shared" si="32"/>
        <v>0</v>
      </c>
      <c r="S85" s="17">
        <f t="shared" si="32"/>
        <v>0</v>
      </c>
      <c r="T85" s="17">
        <f t="shared" si="32"/>
        <v>0</v>
      </c>
      <c r="U85" s="17">
        <f t="shared" si="32"/>
        <v>0</v>
      </c>
      <c r="V85" s="17">
        <f t="shared" si="32"/>
        <v>0</v>
      </c>
      <c r="Z85" s="17">
        <v>0</v>
      </c>
      <c r="AA85" s="17">
        <f>Z85-J85</f>
        <v>0</v>
      </c>
    </row>
    <row r="86" spans="1:27" s="3" customFormat="1" x14ac:dyDescent="0.2">
      <c r="A86" s="29"/>
      <c r="B86" s="19"/>
      <c r="C86" s="29"/>
      <c r="D86" s="20">
        <v>3</v>
      </c>
      <c r="E86" s="20">
        <v>1</v>
      </c>
      <c r="F86" s="20" t="s">
        <v>527</v>
      </c>
      <c r="G86" s="20">
        <v>0</v>
      </c>
      <c r="H86" s="20" t="str">
        <f t="shared" si="28"/>
        <v>3-1-00-0</v>
      </c>
      <c r="I86" s="19" t="s">
        <v>74</v>
      </c>
      <c r="J86" s="21">
        <f>+J87+J94+J96</f>
        <v>0</v>
      </c>
      <c r="K86" s="21">
        <f t="shared" ref="K86:V86" si="33">+K87+K94+K96</f>
        <v>0</v>
      </c>
      <c r="L86" s="21">
        <f t="shared" si="33"/>
        <v>0</v>
      </c>
      <c r="M86" s="21">
        <f t="shared" si="33"/>
        <v>0</v>
      </c>
      <c r="N86" s="21">
        <f t="shared" si="33"/>
        <v>0</v>
      </c>
      <c r="O86" s="21">
        <f t="shared" si="33"/>
        <v>0</v>
      </c>
      <c r="P86" s="21">
        <f t="shared" si="33"/>
        <v>0</v>
      </c>
      <c r="Q86" s="21">
        <f t="shared" si="33"/>
        <v>0</v>
      </c>
      <c r="R86" s="21">
        <f t="shared" si="33"/>
        <v>0</v>
      </c>
      <c r="S86" s="21">
        <f t="shared" si="33"/>
        <v>0</v>
      </c>
      <c r="T86" s="21">
        <f t="shared" si="33"/>
        <v>0</v>
      </c>
      <c r="U86" s="21">
        <f t="shared" si="33"/>
        <v>0</v>
      </c>
      <c r="V86" s="21">
        <f t="shared" si="33"/>
        <v>0</v>
      </c>
      <c r="Z86" s="21"/>
      <c r="AA86" s="21"/>
    </row>
    <row r="87" spans="1:27" s="3" customFormat="1" x14ac:dyDescent="0.2">
      <c r="A87" s="29"/>
      <c r="B87" s="22"/>
      <c r="C87" s="29"/>
      <c r="D87" s="23">
        <v>3</v>
      </c>
      <c r="E87" s="23">
        <v>1</v>
      </c>
      <c r="F87" s="23" t="s">
        <v>528</v>
      </c>
      <c r="G87" s="23">
        <v>0</v>
      </c>
      <c r="H87" s="23" t="str">
        <f t="shared" si="28"/>
        <v>3-1-01-0</v>
      </c>
      <c r="I87" s="22" t="s">
        <v>75</v>
      </c>
      <c r="J87" s="24">
        <f>SUM(J88:J93)</f>
        <v>0</v>
      </c>
      <c r="K87" s="24">
        <f t="shared" ref="K87:V87" si="34">SUM(K88:K93)</f>
        <v>0</v>
      </c>
      <c r="L87" s="24">
        <f t="shared" si="34"/>
        <v>0</v>
      </c>
      <c r="M87" s="24">
        <f t="shared" si="34"/>
        <v>0</v>
      </c>
      <c r="N87" s="24">
        <f t="shared" si="34"/>
        <v>0</v>
      </c>
      <c r="O87" s="24">
        <f t="shared" si="34"/>
        <v>0</v>
      </c>
      <c r="P87" s="24">
        <f t="shared" si="34"/>
        <v>0</v>
      </c>
      <c r="Q87" s="24">
        <f t="shared" si="34"/>
        <v>0</v>
      </c>
      <c r="R87" s="24">
        <f t="shared" si="34"/>
        <v>0</v>
      </c>
      <c r="S87" s="24">
        <f t="shared" si="34"/>
        <v>0</v>
      </c>
      <c r="T87" s="24">
        <f t="shared" si="34"/>
        <v>0</v>
      </c>
      <c r="U87" s="24">
        <f t="shared" si="34"/>
        <v>0</v>
      </c>
      <c r="V87" s="24">
        <f t="shared" si="34"/>
        <v>0</v>
      </c>
      <c r="Z87" s="24"/>
      <c r="AA87" s="24"/>
    </row>
    <row r="88" spans="1:27" s="3" customFormat="1" x14ac:dyDescent="0.2">
      <c r="A88" s="25">
        <v>701</v>
      </c>
      <c r="B88" s="26" t="s">
        <v>564</v>
      </c>
      <c r="C88" s="25">
        <v>701</v>
      </c>
      <c r="D88" s="27">
        <v>3</v>
      </c>
      <c r="E88" s="27">
        <v>1</v>
      </c>
      <c r="F88" s="27" t="s">
        <v>528</v>
      </c>
      <c r="G88" s="27">
        <f t="shared" ref="G88:G93" si="35">+C88</f>
        <v>701</v>
      </c>
      <c r="H88" s="27" t="str">
        <f t="shared" si="28"/>
        <v>3-1-01-701</v>
      </c>
      <c r="I88" s="26" t="s">
        <v>76</v>
      </c>
      <c r="J88" s="28">
        <f>SUM(K88:V88)</f>
        <v>0</v>
      </c>
      <c r="K88" s="28">
        <v>0</v>
      </c>
      <c r="L88" s="28">
        <v>0</v>
      </c>
      <c r="M88" s="28">
        <v>0</v>
      </c>
      <c r="N88" s="28">
        <v>0</v>
      </c>
      <c r="O88" s="28">
        <v>0</v>
      </c>
      <c r="P88" s="28">
        <v>0</v>
      </c>
      <c r="Q88" s="28">
        <v>0</v>
      </c>
      <c r="R88" s="28">
        <v>0</v>
      </c>
      <c r="S88" s="28">
        <v>0</v>
      </c>
      <c r="T88" s="28">
        <v>0</v>
      </c>
      <c r="U88" s="28">
        <v>0</v>
      </c>
      <c r="V88" s="28">
        <v>0</v>
      </c>
      <c r="Z88" s="28"/>
      <c r="AA88" s="28"/>
    </row>
    <row r="89" spans="1:27" s="3" customFormat="1" x14ac:dyDescent="0.2">
      <c r="A89" s="25">
        <v>702</v>
      </c>
      <c r="B89" s="26" t="s">
        <v>565</v>
      </c>
      <c r="C89" s="25">
        <v>702</v>
      </c>
      <c r="D89" s="27">
        <v>3</v>
      </c>
      <c r="E89" s="27">
        <v>1</v>
      </c>
      <c r="F89" s="27" t="s">
        <v>528</v>
      </c>
      <c r="G89" s="27">
        <f t="shared" si="35"/>
        <v>702</v>
      </c>
      <c r="H89" s="27" t="str">
        <f t="shared" si="28"/>
        <v>3-1-01-702</v>
      </c>
      <c r="I89" s="26" t="s">
        <v>77</v>
      </c>
      <c r="J89" s="28">
        <f>SUM(K89:V89)</f>
        <v>0</v>
      </c>
      <c r="K89" s="28">
        <v>0</v>
      </c>
      <c r="L89" s="28">
        <v>0</v>
      </c>
      <c r="M89" s="28">
        <v>0</v>
      </c>
      <c r="N89" s="28">
        <v>0</v>
      </c>
      <c r="O89" s="28">
        <v>0</v>
      </c>
      <c r="P89" s="28">
        <v>0</v>
      </c>
      <c r="Q89" s="28">
        <v>0</v>
      </c>
      <c r="R89" s="28">
        <v>0</v>
      </c>
      <c r="S89" s="28">
        <v>0</v>
      </c>
      <c r="T89" s="28">
        <v>0</v>
      </c>
      <c r="U89" s="28">
        <v>0</v>
      </c>
      <c r="V89" s="28">
        <v>0</v>
      </c>
      <c r="Z89" s="28"/>
      <c r="AA89" s="28"/>
    </row>
    <row r="90" spans="1:27" s="3" customFormat="1" x14ac:dyDescent="0.2">
      <c r="A90" s="25">
        <v>704</v>
      </c>
      <c r="B90" s="26" t="s">
        <v>566</v>
      </c>
      <c r="C90" s="25">
        <v>704</v>
      </c>
      <c r="D90" s="27">
        <v>3</v>
      </c>
      <c r="E90" s="27">
        <v>1</v>
      </c>
      <c r="F90" s="27" t="s">
        <v>528</v>
      </c>
      <c r="G90" s="27">
        <f t="shared" si="35"/>
        <v>704</v>
      </c>
      <c r="H90" s="27" t="str">
        <f t="shared" si="28"/>
        <v>3-1-01-704</v>
      </c>
      <c r="I90" s="26" t="s">
        <v>78</v>
      </c>
      <c r="J90" s="28">
        <f>SUM(K90:V90)</f>
        <v>0</v>
      </c>
      <c r="K90" s="28">
        <v>0</v>
      </c>
      <c r="L90" s="28">
        <v>0</v>
      </c>
      <c r="M90" s="28">
        <v>0</v>
      </c>
      <c r="N90" s="28">
        <v>0</v>
      </c>
      <c r="O90" s="28">
        <v>0</v>
      </c>
      <c r="P90" s="28">
        <v>0</v>
      </c>
      <c r="Q90" s="28">
        <v>0</v>
      </c>
      <c r="R90" s="28">
        <v>0</v>
      </c>
      <c r="S90" s="28">
        <v>0</v>
      </c>
      <c r="T90" s="28">
        <v>0</v>
      </c>
      <c r="U90" s="28">
        <v>0</v>
      </c>
      <c r="V90" s="28">
        <v>0</v>
      </c>
      <c r="Z90" s="28"/>
      <c r="AA90" s="28"/>
    </row>
    <row r="91" spans="1:27" s="3" customFormat="1" x14ac:dyDescent="0.2">
      <c r="A91" s="25">
        <v>706</v>
      </c>
      <c r="B91" s="26" t="s">
        <v>567</v>
      </c>
      <c r="C91" s="25">
        <v>706</v>
      </c>
      <c r="D91" s="27">
        <v>3</v>
      </c>
      <c r="E91" s="27">
        <v>1</v>
      </c>
      <c r="F91" s="27" t="s">
        <v>528</v>
      </c>
      <c r="G91" s="27">
        <f t="shared" si="35"/>
        <v>706</v>
      </c>
      <c r="H91" s="27" t="str">
        <f t="shared" si="28"/>
        <v>3-1-01-706</v>
      </c>
      <c r="I91" s="26" t="s">
        <v>79</v>
      </c>
      <c r="J91" s="28">
        <f>SUM(K91:V91)</f>
        <v>0</v>
      </c>
      <c r="K91" s="28">
        <v>0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8">
        <v>0</v>
      </c>
      <c r="R91" s="28">
        <v>0</v>
      </c>
      <c r="S91" s="28">
        <v>0</v>
      </c>
      <c r="T91" s="28">
        <v>0</v>
      </c>
      <c r="U91" s="28">
        <v>0</v>
      </c>
      <c r="V91" s="28">
        <v>0</v>
      </c>
      <c r="Z91" s="28"/>
      <c r="AA91" s="28"/>
    </row>
    <row r="92" spans="1:27" s="3" customFormat="1" x14ac:dyDescent="0.2">
      <c r="A92" s="25">
        <v>710</v>
      </c>
      <c r="B92" s="26" t="s">
        <v>568</v>
      </c>
      <c r="C92" s="25">
        <v>710</v>
      </c>
      <c r="D92" s="27">
        <v>3</v>
      </c>
      <c r="E92" s="27">
        <v>1</v>
      </c>
      <c r="F92" s="27" t="s">
        <v>528</v>
      </c>
      <c r="G92" s="27">
        <f t="shared" si="35"/>
        <v>710</v>
      </c>
      <c r="H92" s="27" t="str">
        <f t="shared" si="28"/>
        <v>3-1-01-710</v>
      </c>
      <c r="I92" s="26" t="s">
        <v>80</v>
      </c>
      <c r="J92" s="28">
        <f>SUM(K92:V92)</f>
        <v>0</v>
      </c>
      <c r="K92" s="28">
        <v>0</v>
      </c>
      <c r="L92" s="28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0</v>
      </c>
      <c r="T92" s="28">
        <v>0</v>
      </c>
      <c r="U92" s="28">
        <v>0</v>
      </c>
      <c r="V92" s="28">
        <v>0</v>
      </c>
      <c r="Z92" s="28"/>
      <c r="AA92" s="28"/>
    </row>
    <row r="93" spans="1:27" s="3" customFormat="1" x14ac:dyDescent="0.2">
      <c r="A93" s="25">
        <v>713</v>
      </c>
      <c r="B93" s="26" t="s">
        <v>569</v>
      </c>
      <c r="C93" s="25">
        <v>713</v>
      </c>
      <c r="D93" s="27">
        <v>3</v>
      </c>
      <c r="E93" s="27">
        <v>1</v>
      </c>
      <c r="F93" s="27" t="s">
        <v>528</v>
      </c>
      <c r="G93" s="27">
        <f t="shared" si="35"/>
        <v>713</v>
      </c>
      <c r="H93" s="27" t="str">
        <f t="shared" si="28"/>
        <v>3-1-01-713</v>
      </c>
      <c r="I93" s="26" t="s">
        <v>81</v>
      </c>
      <c r="J93" s="28">
        <f>SUM(K93:V93)</f>
        <v>0</v>
      </c>
      <c r="K93" s="28">
        <v>0</v>
      </c>
      <c r="L93" s="28">
        <v>0</v>
      </c>
      <c r="M93" s="28">
        <v>0</v>
      </c>
      <c r="N93" s="28">
        <v>0</v>
      </c>
      <c r="O93" s="28">
        <v>0</v>
      </c>
      <c r="P93" s="28">
        <v>0</v>
      </c>
      <c r="Q93" s="28">
        <v>0</v>
      </c>
      <c r="R93" s="28">
        <v>0</v>
      </c>
      <c r="S93" s="28">
        <v>0</v>
      </c>
      <c r="T93" s="28">
        <v>0</v>
      </c>
      <c r="U93" s="28">
        <v>0</v>
      </c>
      <c r="V93" s="28">
        <v>0</v>
      </c>
      <c r="Z93" s="28"/>
      <c r="AA93" s="28"/>
    </row>
    <row r="94" spans="1:27" s="3" customFormat="1" x14ac:dyDescent="0.2">
      <c r="A94" s="29"/>
      <c r="B94" s="22"/>
      <c r="C94" s="29"/>
      <c r="D94" s="23">
        <v>3</v>
      </c>
      <c r="E94" s="23">
        <v>1</v>
      </c>
      <c r="F94" s="23" t="s">
        <v>530</v>
      </c>
      <c r="G94" s="23">
        <v>0</v>
      </c>
      <c r="H94" s="23" t="str">
        <f t="shared" si="28"/>
        <v>3-1-02-0</v>
      </c>
      <c r="I94" s="22" t="s">
        <v>82</v>
      </c>
      <c r="J94" s="24">
        <f>+J95</f>
        <v>0</v>
      </c>
      <c r="K94" s="24">
        <f t="shared" ref="K94:V94" si="36">+K95</f>
        <v>0</v>
      </c>
      <c r="L94" s="24">
        <f t="shared" si="36"/>
        <v>0</v>
      </c>
      <c r="M94" s="24">
        <f t="shared" si="36"/>
        <v>0</v>
      </c>
      <c r="N94" s="24">
        <f t="shared" si="36"/>
        <v>0</v>
      </c>
      <c r="O94" s="24">
        <f t="shared" si="36"/>
        <v>0</v>
      </c>
      <c r="P94" s="24">
        <f t="shared" si="36"/>
        <v>0</v>
      </c>
      <c r="Q94" s="24">
        <f t="shared" si="36"/>
        <v>0</v>
      </c>
      <c r="R94" s="24">
        <f t="shared" si="36"/>
        <v>0</v>
      </c>
      <c r="S94" s="24">
        <f t="shared" si="36"/>
        <v>0</v>
      </c>
      <c r="T94" s="24">
        <f t="shared" si="36"/>
        <v>0</v>
      </c>
      <c r="U94" s="24">
        <f t="shared" si="36"/>
        <v>0</v>
      </c>
      <c r="V94" s="24">
        <f t="shared" si="36"/>
        <v>0</v>
      </c>
      <c r="Z94" s="24"/>
      <c r="AA94" s="24"/>
    </row>
    <row r="95" spans="1:27" s="3" customFormat="1" x14ac:dyDescent="0.2">
      <c r="A95" s="35"/>
      <c r="B95" s="36"/>
      <c r="C95" s="35"/>
      <c r="D95" s="27">
        <v>3</v>
      </c>
      <c r="E95" s="27">
        <v>1</v>
      </c>
      <c r="F95" s="27" t="s">
        <v>530</v>
      </c>
      <c r="G95" s="27">
        <v>0</v>
      </c>
      <c r="H95" s="27" t="str">
        <f t="shared" si="28"/>
        <v>3-1-02-0</v>
      </c>
      <c r="I95" s="36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Z95" s="38"/>
      <c r="AA95" s="38"/>
    </row>
    <row r="96" spans="1:27" s="3" customFormat="1" x14ac:dyDescent="0.2">
      <c r="A96" s="25"/>
      <c r="B96" s="22"/>
      <c r="C96" s="25"/>
      <c r="D96" s="23">
        <v>3</v>
      </c>
      <c r="E96" s="23">
        <v>1</v>
      </c>
      <c r="F96" s="23" t="s">
        <v>529</v>
      </c>
      <c r="G96" s="23">
        <v>0</v>
      </c>
      <c r="H96" s="23" t="str">
        <f t="shared" si="28"/>
        <v>3-1-03-0</v>
      </c>
      <c r="I96" s="22" t="s">
        <v>83</v>
      </c>
      <c r="J96" s="24">
        <f>SUM(J97:J99)</f>
        <v>0</v>
      </c>
      <c r="K96" s="24">
        <f t="shared" ref="K96:V96" si="37">SUM(K97:K99)</f>
        <v>0</v>
      </c>
      <c r="L96" s="24">
        <f t="shared" si="37"/>
        <v>0</v>
      </c>
      <c r="M96" s="24">
        <f t="shared" si="37"/>
        <v>0</v>
      </c>
      <c r="N96" s="24">
        <f t="shared" si="37"/>
        <v>0</v>
      </c>
      <c r="O96" s="24">
        <f t="shared" si="37"/>
        <v>0</v>
      </c>
      <c r="P96" s="24">
        <f t="shared" si="37"/>
        <v>0</v>
      </c>
      <c r="Q96" s="24">
        <f t="shared" si="37"/>
        <v>0</v>
      </c>
      <c r="R96" s="24">
        <f t="shared" si="37"/>
        <v>0</v>
      </c>
      <c r="S96" s="24">
        <f t="shared" si="37"/>
        <v>0</v>
      </c>
      <c r="T96" s="24">
        <f t="shared" si="37"/>
        <v>0</v>
      </c>
      <c r="U96" s="24">
        <f t="shared" si="37"/>
        <v>0</v>
      </c>
      <c r="V96" s="24">
        <f t="shared" si="37"/>
        <v>0</v>
      </c>
      <c r="Z96" s="24"/>
      <c r="AA96" s="24"/>
    </row>
    <row r="97" spans="1:27" s="3" customFormat="1" x14ac:dyDescent="0.2">
      <c r="A97" s="25">
        <v>703</v>
      </c>
      <c r="B97" s="26" t="s">
        <v>570</v>
      </c>
      <c r="C97" s="25">
        <v>703</v>
      </c>
      <c r="D97" s="27">
        <v>3</v>
      </c>
      <c r="E97" s="27">
        <v>1</v>
      </c>
      <c r="F97" s="27" t="s">
        <v>529</v>
      </c>
      <c r="G97" s="27">
        <f>+C97</f>
        <v>703</v>
      </c>
      <c r="H97" s="27" t="str">
        <f t="shared" si="28"/>
        <v>3-1-03-703</v>
      </c>
      <c r="I97" s="26" t="s">
        <v>84</v>
      </c>
      <c r="J97" s="28">
        <f>SUM(K97:V97)</f>
        <v>0</v>
      </c>
      <c r="K97" s="28">
        <v>0</v>
      </c>
      <c r="L97" s="28">
        <v>0</v>
      </c>
      <c r="M97" s="28">
        <v>0</v>
      </c>
      <c r="N97" s="28">
        <v>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8">
        <v>0</v>
      </c>
      <c r="U97" s="28">
        <v>0</v>
      </c>
      <c r="V97" s="28">
        <v>0</v>
      </c>
      <c r="Z97" s="28"/>
      <c r="AA97" s="28"/>
    </row>
    <row r="98" spans="1:27" s="3" customFormat="1" x14ac:dyDescent="0.2">
      <c r="A98" s="25">
        <v>714</v>
      </c>
      <c r="B98" s="26" t="s">
        <v>571</v>
      </c>
      <c r="C98" s="25">
        <v>714</v>
      </c>
      <c r="D98" s="27">
        <v>3</v>
      </c>
      <c r="E98" s="27">
        <v>1</v>
      </c>
      <c r="F98" s="27" t="s">
        <v>529</v>
      </c>
      <c r="G98" s="27">
        <f>+C98</f>
        <v>714</v>
      </c>
      <c r="H98" s="27" t="str">
        <f t="shared" si="28"/>
        <v>3-1-03-714</v>
      </c>
      <c r="I98" s="26" t="s">
        <v>85</v>
      </c>
      <c r="J98" s="28">
        <f>SUM(K98:V98)</f>
        <v>0</v>
      </c>
      <c r="K98" s="28">
        <v>0</v>
      </c>
      <c r="L98" s="28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8">
        <v>0</v>
      </c>
      <c r="U98" s="28">
        <v>0</v>
      </c>
      <c r="V98" s="28">
        <v>0</v>
      </c>
      <c r="Z98" s="28"/>
      <c r="AA98" s="28"/>
    </row>
    <row r="99" spans="1:27" s="3" customFormat="1" x14ac:dyDescent="0.2">
      <c r="A99" s="25">
        <v>715</v>
      </c>
      <c r="B99" s="26"/>
      <c r="C99" s="25">
        <v>715</v>
      </c>
      <c r="D99" s="27">
        <v>3</v>
      </c>
      <c r="E99" s="27">
        <v>1</v>
      </c>
      <c r="F99" s="27" t="s">
        <v>529</v>
      </c>
      <c r="G99" s="27">
        <f>+C99</f>
        <v>715</v>
      </c>
      <c r="H99" s="27" t="str">
        <f t="shared" si="28"/>
        <v>3-1-03-715</v>
      </c>
      <c r="I99" s="26" t="s">
        <v>86</v>
      </c>
      <c r="J99" s="28">
        <f>SUM(K99:V99)</f>
        <v>0</v>
      </c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Z99" s="28"/>
      <c r="AA99" s="28"/>
    </row>
    <row r="100" spans="1:27" s="3" customFormat="1" x14ac:dyDescent="0.2">
      <c r="A100" s="25"/>
      <c r="B100" s="19"/>
      <c r="C100" s="25"/>
      <c r="D100" s="20">
        <v>3</v>
      </c>
      <c r="E100" s="20">
        <v>9</v>
      </c>
      <c r="F100" s="20" t="s">
        <v>527</v>
      </c>
      <c r="G100" s="20">
        <v>0</v>
      </c>
      <c r="H100" s="20" t="str">
        <f t="shared" si="28"/>
        <v>3-9-00-0</v>
      </c>
      <c r="I100" s="19" t="s">
        <v>87</v>
      </c>
      <c r="J100" s="21">
        <f>+J101</f>
        <v>0</v>
      </c>
      <c r="K100" s="21">
        <f t="shared" ref="K100:V101" si="38">+K101</f>
        <v>0</v>
      </c>
      <c r="L100" s="21">
        <f t="shared" si="38"/>
        <v>0</v>
      </c>
      <c r="M100" s="21">
        <f t="shared" si="38"/>
        <v>0</v>
      </c>
      <c r="N100" s="21">
        <f t="shared" si="38"/>
        <v>0</v>
      </c>
      <c r="O100" s="21">
        <f t="shared" si="38"/>
        <v>0</v>
      </c>
      <c r="P100" s="21">
        <f t="shared" si="38"/>
        <v>0</v>
      </c>
      <c r="Q100" s="21">
        <f t="shared" si="38"/>
        <v>0</v>
      </c>
      <c r="R100" s="21">
        <f t="shared" si="38"/>
        <v>0</v>
      </c>
      <c r="S100" s="21">
        <f t="shared" si="38"/>
        <v>0</v>
      </c>
      <c r="T100" s="21">
        <f t="shared" si="38"/>
        <v>0</v>
      </c>
      <c r="U100" s="21">
        <f t="shared" si="38"/>
        <v>0</v>
      </c>
      <c r="V100" s="21">
        <f t="shared" si="38"/>
        <v>0</v>
      </c>
      <c r="Z100" s="21"/>
      <c r="AA100" s="21"/>
    </row>
    <row r="101" spans="1:27" s="3" customFormat="1" x14ac:dyDescent="0.2">
      <c r="A101" s="25"/>
      <c r="B101" s="22"/>
      <c r="C101" s="25"/>
      <c r="D101" s="23">
        <v>3</v>
      </c>
      <c r="E101" s="23">
        <v>9</v>
      </c>
      <c r="F101" s="23" t="s">
        <v>528</v>
      </c>
      <c r="G101" s="23">
        <v>0</v>
      </c>
      <c r="H101" s="23" t="str">
        <f t="shared" si="28"/>
        <v>3-9-01-0</v>
      </c>
      <c r="I101" s="22" t="s">
        <v>87</v>
      </c>
      <c r="J101" s="24">
        <f>+J102</f>
        <v>0</v>
      </c>
      <c r="K101" s="24">
        <f t="shared" si="38"/>
        <v>0</v>
      </c>
      <c r="L101" s="24">
        <f t="shared" si="38"/>
        <v>0</v>
      </c>
      <c r="M101" s="24">
        <f t="shared" si="38"/>
        <v>0</v>
      </c>
      <c r="N101" s="24">
        <f t="shared" si="38"/>
        <v>0</v>
      </c>
      <c r="O101" s="24">
        <f t="shared" si="38"/>
        <v>0</v>
      </c>
      <c r="P101" s="24">
        <f t="shared" si="38"/>
        <v>0</v>
      </c>
      <c r="Q101" s="24">
        <f t="shared" si="38"/>
        <v>0</v>
      </c>
      <c r="R101" s="24">
        <f t="shared" si="38"/>
        <v>0</v>
      </c>
      <c r="S101" s="24">
        <f t="shared" si="38"/>
        <v>0</v>
      </c>
      <c r="T101" s="24">
        <f t="shared" si="38"/>
        <v>0</v>
      </c>
      <c r="U101" s="24">
        <f t="shared" si="38"/>
        <v>0</v>
      </c>
      <c r="V101" s="24">
        <f t="shared" si="38"/>
        <v>0</v>
      </c>
      <c r="Z101" s="24"/>
      <c r="AA101" s="24"/>
    </row>
    <row r="102" spans="1:27" s="3" customFormat="1" x14ac:dyDescent="0.2">
      <c r="A102" s="25">
        <v>2401</v>
      </c>
      <c r="B102" s="26" t="s">
        <v>572</v>
      </c>
      <c r="C102" s="25">
        <v>2401</v>
      </c>
      <c r="D102" s="27">
        <v>3</v>
      </c>
      <c r="E102" s="27">
        <v>9</v>
      </c>
      <c r="F102" s="27" t="s">
        <v>528</v>
      </c>
      <c r="G102" s="27">
        <f>+C102</f>
        <v>2401</v>
      </c>
      <c r="H102" s="27" t="str">
        <f t="shared" si="28"/>
        <v>3-9-01-2401</v>
      </c>
      <c r="I102" s="26" t="s">
        <v>87</v>
      </c>
      <c r="J102" s="28">
        <f>SUM(K102:V102)</f>
        <v>0</v>
      </c>
      <c r="K102" s="28">
        <v>0</v>
      </c>
      <c r="L102" s="28">
        <v>0</v>
      </c>
      <c r="M102" s="28">
        <v>0</v>
      </c>
      <c r="N102" s="28">
        <v>0</v>
      </c>
      <c r="O102" s="28">
        <v>0</v>
      </c>
      <c r="P102" s="28">
        <v>0</v>
      </c>
      <c r="Q102" s="28">
        <v>0</v>
      </c>
      <c r="R102" s="28">
        <v>0</v>
      </c>
      <c r="S102" s="28">
        <v>0</v>
      </c>
      <c r="T102" s="28">
        <v>0</v>
      </c>
      <c r="U102" s="28">
        <v>0</v>
      </c>
      <c r="V102" s="28">
        <v>0</v>
      </c>
      <c r="Z102" s="28"/>
      <c r="AA102" s="28"/>
    </row>
    <row r="103" spans="1:27" x14ac:dyDescent="0.2">
      <c r="A103" s="37"/>
      <c r="B103" s="15"/>
      <c r="C103" s="37"/>
      <c r="D103" s="18">
        <v>4</v>
      </c>
      <c r="E103" s="18">
        <v>0</v>
      </c>
      <c r="F103" s="18" t="s">
        <v>527</v>
      </c>
      <c r="G103" s="18">
        <v>0</v>
      </c>
      <c r="H103" s="18" t="str">
        <f t="shared" si="28"/>
        <v>4-0-00-0</v>
      </c>
      <c r="I103" s="15" t="s">
        <v>88</v>
      </c>
      <c r="J103" s="17">
        <f>+J104+J111+J233+J241+J254</f>
        <v>406480209.46634662</v>
      </c>
      <c r="K103" s="17">
        <f t="shared" ref="K103:V103" si="39">+K104+K111+K233+K241+K254</f>
        <v>31455918.972400002</v>
      </c>
      <c r="L103" s="17">
        <f t="shared" si="39"/>
        <v>38675130.545599997</v>
      </c>
      <c r="M103" s="17">
        <f t="shared" si="39"/>
        <v>31959436.525600001</v>
      </c>
      <c r="N103" s="17">
        <f t="shared" si="39"/>
        <v>32147476.964399997</v>
      </c>
      <c r="O103" s="17">
        <f t="shared" si="39"/>
        <v>34674672.400799997</v>
      </c>
      <c r="P103" s="17">
        <f t="shared" si="39"/>
        <v>41355553.242799997</v>
      </c>
      <c r="Q103" s="17">
        <f t="shared" si="39"/>
        <v>32249304.620800003</v>
      </c>
      <c r="R103" s="17">
        <f t="shared" si="39"/>
        <v>37482139.321200006</v>
      </c>
      <c r="S103" s="17">
        <f t="shared" si="39"/>
        <v>21807898.153200001</v>
      </c>
      <c r="T103" s="17">
        <f t="shared" si="39"/>
        <v>34555545.691299997</v>
      </c>
      <c r="U103" s="17">
        <f t="shared" si="39"/>
        <v>35378822.04738</v>
      </c>
      <c r="V103" s="17">
        <f t="shared" si="39"/>
        <v>34738310.980866663</v>
      </c>
      <c r="Y103" s="2"/>
      <c r="Z103" s="17">
        <v>406480209.44999999</v>
      </c>
      <c r="AA103" s="17">
        <f>Z103-J103</f>
        <v>-1.6346633434295654E-2</v>
      </c>
    </row>
    <row r="104" spans="1:27" s="3" customFormat="1" x14ac:dyDescent="0.2">
      <c r="A104" s="29"/>
      <c r="B104" s="19"/>
      <c r="C104" s="29"/>
      <c r="D104" s="20">
        <v>4</v>
      </c>
      <c r="E104" s="20">
        <v>1</v>
      </c>
      <c r="F104" s="20" t="s">
        <v>527</v>
      </c>
      <c r="G104" s="20">
        <v>0</v>
      </c>
      <c r="H104" s="20" t="str">
        <f t="shared" si="28"/>
        <v>4-1-00-0</v>
      </c>
      <c r="I104" s="19" t="s">
        <v>89</v>
      </c>
      <c r="J104" s="21">
        <f>+J105+J107</f>
        <v>0</v>
      </c>
      <c r="K104" s="21">
        <f t="shared" ref="K104:V104" si="40">+K105+K107</f>
        <v>0</v>
      </c>
      <c r="L104" s="21">
        <f t="shared" si="40"/>
        <v>0</v>
      </c>
      <c r="M104" s="21">
        <f t="shared" si="40"/>
        <v>0</v>
      </c>
      <c r="N104" s="21">
        <f t="shared" si="40"/>
        <v>0</v>
      </c>
      <c r="O104" s="21">
        <f t="shared" si="40"/>
        <v>0</v>
      </c>
      <c r="P104" s="21">
        <f t="shared" si="40"/>
        <v>0</v>
      </c>
      <c r="Q104" s="21">
        <f t="shared" si="40"/>
        <v>0</v>
      </c>
      <c r="R104" s="21">
        <f t="shared" si="40"/>
        <v>0</v>
      </c>
      <c r="S104" s="21">
        <f t="shared" si="40"/>
        <v>0</v>
      </c>
      <c r="T104" s="21">
        <f t="shared" si="40"/>
        <v>0</v>
      </c>
      <c r="U104" s="21">
        <f t="shared" si="40"/>
        <v>0</v>
      </c>
      <c r="V104" s="21">
        <f t="shared" si="40"/>
        <v>0</v>
      </c>
      <c r="Z104" s="21">
        <v>0</v>
      </c>
      <c r="AA104" s="21">
        <f>Z104-J104</f>
        <v>0</v>
      </c>
    </row>
    <row r="105" spans="1:27" s="3" customFormat="1" x14ac:dyDescent="0.2">
      <c r="A105" s="29"/>
      <c r="B105" s="22"/>
      <c r="C105" s="29"/>
      <c r="D105" s="23">
        <v>4</v>
      </c>
      <c r="E105" s="23">
        <v>1</v>
      </c>
      <c r="F105" s="23" t="s">
        <v>528</v>
      </c>
      <c r="G105" s="23">
        <v>0</v>
      </c>
      <c r="H105" s="23" t="str">
        <f t="shared" si="28"/>
        <v>4-1-01-0</v>
      </c>
      <c r="I105" s="22" t="s">
        <v>90</v>
      </c>
      <c r="J105" s="24">
        <f>SUM(J106:J106)</f>
        <v>0</v>
      </c>
      <c r="K105" s="24">
        <f t="shared" ref="K105:V105" si="41">SUM(K106:K106)</f>
        <v>0</v>
      </c>
      <c r="L105" s="24">
        <f t="shared" si="41"/>
        <v>0</v>
      </c>
      <c r="M105" s="24">
        <f t="shared" si="41"/>
        <v>0</v>
      </c>
      <c r="N105" s="24">
        <f t="shared" si="41"/>
        <v>0</v>
      </c>
      <c r="O105" s="24">
        <f t="shared" si="41"/>
        <v>0</v>
      </c>
      <c r="P105" s="24">
        <f t="shared" si="41"/>
        <v>0</v>
      </c>
      <c r="Q105" s="24">
        <f t="shared" si="41"/>
        <v>0</v>
      </c>
      <c r="R105" s="24">
        <f t="shared" si="41"/>
        <v>0</v>
      </c>
      <c r="S105" s="24">
        <f t="shared" si="41"/>
        <v>0</v>
      </c>
      <c r="T105" s="24">
        <f t="shared" si="41"/>
        <v>0</v>
      </c>
      <c r="U105" s="24">
        <f t="shared" si="41"/>
        <v>0</v>
      </c>
      <c r="V105" s="24">
        <f t="shared" si="41"/>
        <v>0</v>
      </c>
      <c r="Z105" s="24">
        <v>0</v>
      </c>
      <c r="AA105" s="21">
        <f>Z105-J105</f>
        <v>0</v>
      </c>
    </row>
    <row r="106" spans="1:27" s="3" customFormat="1" x14ac:dyDescent="0.2">
      <c r="A106" s="25"/>
      <c r="B106" s="26"/>
      <c r="C106" s="25"/>
      <c r="D106" s="27">
        <v>4</v>
      </c>
      <c r="E106" s="27">
        <v>1</v>
      </c>
      <c r="F106" s="27" t="s">
        <v>527</v>
      </c>
      <c r="G106" s="27">
        <v>0</v>
      </c>
      <c r="H106" s="27" t="str">
        <f t="shared" si="28"/>
        <v>4-1-00-0</v>
      </c>
      <c r="I106" s="26"/>
      <c r="J106" s="28">
        <f>SUM(K106:V106)</f>
        <v>0</v>
      </c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Z106" s="28"/>
      <c r="AA106" s="28"/>
    </row>
    <row r="107" spans="1:27" s="3" customFormat="1" x14ac:dyDescent="0.2">
      <c r="A107" s="29"/>
      <c r="B107" s="22"/>
      <c r="C107" s="29"/>
      <c r="D107" s="23">
        <v>4</v>
      </c>
      <c r="E107" s="23">
        <v>1</v>
      </c>
      <c r="F107" s="23" t="s">
        <v>530</v>
      </c>
      <c r="G107" s="23">
        <v>0</v>
      </c>
      <c r="H107" s="23" t="str">
        <f t="shared" si="28"/>
        <v>4-1-02-0</v>
      </c>
      <c r="I107" s="22" t="s">
        <v>91</v>
      </c>
      <c r="J107" s="24">
        <f>SUM(J108:J108)</f>
        <v>0</v>
      </c>
      <c r="K107" s="24">
        <f t="shared" ref="K107:V107" si="42">SUM(K108:K108)</f>
        <v>0</v>
      </c>
      <c r="L107" s="24">
        <f t="shared" si="42"/>
        <v>0</v>
      </c>
      <c r="M107" s="24">
        <f t="shared" si="42"/>
        <v>0</v>
      </c>
      <c r="N107" s="24">
        <f t="shared" si="42"/>
        <v>0</v>
      </c>
      <c r="O107" s="24">
        <f t="shared" si="42"/>
        <v>0</v>
      </c>
      <c r="P107" s="24">
        <f t="shared" si="42"/>
        <v>0</v>
      </c>
      <c r="Q107" s="24">
        <f t="shared" si="42"/>
        <v>0</v>
      </c>
      <c r="R107" s="24">
        <f t="shared" si="42"/>
        <v>0</v>
      </c>
      <c r="S107" s="24">
        <f t="shared" si="42"/>
        <v>0</v>
      </c>
      <c r="T107" s="24">
        <f t="shared" si="42"/>
        <v>0</v>
      </c>
      <c r="U107" s="24">
        <f t="shared" si="42"/>
        <v>0</v>
      </c>
      <c r="V107" s="24">
        <f t="shared" si="42"/>
        <v>0</v>
      </c>
      <c r="Z107" s="24">
        <v>0</v>
      </c>
      <c r="AA107" s="21">
        <f>Z107-J107</f>
        <v>0</v>
      </c>
    </row>
    <row r="108" spans="1:27" s="3" customFormat="1" x14ac:dyDescent="0.2">
      <c r="A108" s="25"/>
      <c r="B108" s="26"/>
      <c r="C108" s="25"/>
      <c r="D108" s="27">
        <v>4</v>
      </c>
      <c r="E108" s="27">
        <v>1</v>
      </c>
      <c r="F108" s="27" t="s">
        <v>527</v>
      </c>
      <c r="G108" s="27">
        <v>0</v>
      </c>
      <c r="H108" s="27" t="str">
        <f t="shared" si="28"/>
        <v>4-1-00-0</v>
      </c>
      <c r="I108" s="26"/>
      <c r="J108" s="28">
        <f>SUM(K108:V108)</f>
        <v>0</v>
      </c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Z108" s="28"/>
      <c r="AA108" s="28"/>
    </row>
    <row r="109" spans="1:27" s="3" customFormat="1" x14ac:dyDescent="0.2">
      <c r="A109" s="25"/>
      <c r="B109" s="22"/>
      <c r="C109" s="25"/>
      <c r="D109" s="23">
        <v>4</v>
      </c>
      <c r="E109" s="23">
        <v>1</v>
      </c>
      <c r="F109" s="23" t="s">
        <v>529</v>
      </c>
      <c r="G109" s="23">
        <v>0</v>
      </c>
      <c r="H109" s="23" t="str">
        <f t="shared" si="28"/>
        <v>4-1-03-0</v>
      </c>
      <c r="I109" s="22" t="s">
        <v>92</v>
      </c>
      <c r="J109" s="24">
        <f>+J110</f>
        <v>0</v>
      </c>
      <c r="K109" s="24">
        <f t="shared" ref="K109:V109" si="43">+K110</f>
        <v>0</v>
      </c>
      <c r="L109" s="24">
        <f t="shared" si="43"/>
        <v>0</v>
      </c>
      <c r="M109" s="24">
        <f t="shared" si="43"/>
        <v>0</v>
      </c>
      <c r="N109" s="24">
        <f t="shared" si="43"/>
        <v>0</v>
      </c>
      <c r="O109" s="24">
        <f t="shared" si="43"/>
        <v>0</v>
      </c>
      <c r="P109" s="24">
        <f t="shared" si="43"/>
        <v>0</v>
      </c>
      <c r="Q109" s="24">
        <f t="shared" si="43"/>
        <v>0</v>
      </c>
      <c r="R109" s="24">
        <f t="shared" si="43"/>
        <v>0</v>
      </c>
      <c r="S109" s="24">
        <f t="shared" si="43"/>
        <v>0</v>
      </c>
      <c r="T109" s="24">
        <f t="shared" si="43"/>
        <v>0</v>
      </c>
      <c r="U109" s="24">
        <f t="shared" si="43"/>
        <v>0</v>
      </c>
      <c r="V109" s="24">
        <f t="shared" si="43"/>
        <v>0</v>
      </c>
      <c r="Z109" s="24">
        <v>0</v>
      </c>
      <c r="AA109" s="21">
        <f>Z109-J109</f>
        <v>0</v>
      </c>
    </row>
    <row r="110" spans="1:27" s="3" customFormat="1" x14ac:dyDescent="0.2">
      <c r="A110" s="25"/>
      <c r="B110" s="26"/>
      <c r="C110" s="25"/>
      <c r="D110" s="27">
        <v>4</v>
      </c>
      <c r="E110" s="27">
        <v>1</v>
      </c>
      <c r="F110" s="27" t="s">
        <v>527</v>
      </c>
      <c r="G110" s="27">
        <v>0</v>
      </c>
      <c r="H110" s="27" t="str">
        <f t="shared" si="28"/>
        <v>4-1-00-0</v>
      </c>
      <c r="I110" s="26"/>
      <c r="J110" s="28">
        <f>SUM(K110:V110)</f>
        <v>0</v>
      </c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Z110" s="28"/>
      <c r="AA110" s="28"/>
    </row>
    <row r="111" spans="1:27" s="3" customFormat="1" x14ac:dyDescent="0.2">
      <c r="A111" s="29"/>
      <c r="B111" s="19"/>
      <c r="C111" s="29"/>
      <c r="D111" s="20">
        <v>4</v>
      </c>
      <c r="E111" s="20">
        <v>3</v>
      </c>
      <c r="F111" s="20" t="s">
        <v>527</v>
      </c>
      <c r="G111" s="20">
        <v>0</v>
      </c>
      <c r="H111" s="20" t="str">
        <f t="shared" si="28"/>
        <v>4-3-00-0</v>
      </c>
      <c r="I111" s="19" t="s">
        <v>93</v>
      </c>
      <c r="J111" s="21">
        <f>+J112+J116+J118+J120+J125+J130+J133+J143+J148+J152+J172+J176+J181+J190+J204+J219+J221+J223+J225+J227+J229+J231</f>
        <v>400576045.59554666</v>
      </c>
      <c r="K111" s="21">
        <f t="shared" ref="K111:V111" si="44">+K112+K116+K118+K120+K125+K130+K133+K143+K148+K152+K172+K176+K181+K190+K204+K219+K221+K223+K225+K227+K229+K231</f>
        <v>30922543.4804</v>
      </c>
      <c r="L111" s="21">
        <f t="shared" si="44"/>
        <v>38088410.297199994</v>
      </c>
      <c r="M111" s="21">
        <f t="shared" si="44"/>
        <v>31474406.213600002</v>
      </c>
      <c r="N111" s="21">
        <f t="shared" si="44"/>
        <v>31672533.123599999</v>
      </c>
      <c r="O111" s="21">
        <f t="shared" si="44"/>
        <v>34042971.315200001</v>
      </c>
      <c r="P111" s="21">
        <f t="shared" si="44"/>
        <v>40839124.441599995</v>
      </c>
      <c r="Q111" s="21">
        <f t="shared" si="44"/>
        <v>31810387.992000002</v>
      </c>
      <c r="R111" s="21">
        <f t="shared" si="44"/>
        <v>37032690.971200004</v>
      </c>
      <c r="S111" s="21">
        <f t="shared" si="44"/>
        <v>21361970.057599999</v>
      </c>
      <c r="T111" s="21">
        <f t="shared" si="44"/>
        <v>34127941.628700003</v>
      </c>
      <c r="U111" s="21">
        <f t="shared" si="44"/>
        <v>34923331.840779997</v>
      </c>
      <c r="V111" s="21">
        <f t="shared" si="44"/>
        <v>34279734.233666666</v>
      </c>
      <c r="Z111" s="21">
        <v>400576045.57999998</v>
      </c>
      <c r="AA111" s="21">
        <f>Z111-J111</f>
        <v>-1.5546679496765137E-2</v>
      </c>
    </row>
    <row r="112" spans="1:27" s="3" customFormat="1" x14ac:dyDescent="0.2">
      <c r="A112" s="29"/>
      <c r="B112" s="22"/>
      <c r="C112" s="29"/>
      <c r="D112" s="23">
        <v>4</v>
      </c>
      <c r="E112" s="23">
        <v>3</v>
      </c>
      <c r="F112" s="23" t="s">
        <v>528</v>
      </c>
      <c r="G112" s="23">
        <v>0</v>
      </c>
      <c r="H112" s="23" t="str">
        <f t="shared" si="28"/>
        <v>4-3-01-0</v>
      </c>
      <c r="I112" s="22" t="s">
        <v>94</v>
      </c>
      <c r="J112" s="24">
        <f>SUM(J113:J115)</f>
        <v>0</v>
      </c>
      <c r="K112" s="24">
        <f t="shared" ref="K112:V112" si="45">SUM(K113:K115)</f>
        <v>0</v>
      </c>
      <c r="L112" s="24">
        <f t="shared" si="45"/>
        <v>0</v>
      </c>
      <c r="M112" s="24">
        <f t="shared" si="45"/>
        <v>0</v>
      </c>
      <c r="N112" s="24">
        <f t="shared" si="45"/>
        <v>0</v>
      </c>
      <c r="O112" s="24">
        <f t="shared" si="45"/>
        <v>0</v>
      </c>
      <c r="P112" s="24">
        <f t="shared" si="45"/>
        <v>0</v>
      </c>
      <c r="Q112" s="24">
        <f t="shared" si="45"/>
        <v>0</v>
      </c>
      <c r="R112" s="24">
        <f t="shared" si="45"/>
        <v>0</v>
      </c>
      <c r="S112" s="24">
        <f t="shared" si="45"/>
        <v>0</v>
      </c>
      <c r="T112" s="24">
        <f t="shared" si="45"/>
        <v>0</v>
      </c>
      <c r="U112" s="24">
        <f t="shared" si="45"/>
        <v>0</v>
      </c>
      <c r="V112" s="24">
        <f t="shared" si="45"/>
        <v>0</v>
      </c>
      <c r="Z112" s="24">
        <v>0</v>
      </c>
      <c r="AA112" s="24">
        <f>Z112-J112</f>
        <v>0</v>
      </c>
    </row>
    <row r="113" spans="1:27" s="3" customFormat="1" x14ac:dyDescent="0.2">
      <c r="A113" s="25">
        <v>901</v>
      </c>
      <c r="B113" s="26" t="s">
        <v>573</v>
      </c>
      <c r="C113" s="25">
        <v>901</v>
      </c>
      <c r="D113" s="27">
        <v>4</v>
      </c>
      <c r="E113" s="27">
        <v>3</v>
      </c>
      <c r="F113" s="27" t="s">
        <v>528</v>
      </c>
      <c r="G113" s="27">
        <f>+C113</f>
        <v>901</v>
      </c>
      <c r="H113" s="27" t="str">
        <f t="shared" si="28"/>
        <v>4-3-01-901</v>
      </c>
      <c r="I113" s="26" t="s">
        <v>95</v>
      </c>
      <c r="J113" s="28">
        <f>SUM(K113:V113)</f>
        <v>0</v>
      </c>
      <c r="K113" s="28">
        <v>0</v>
      </c>
      <c r="L113" s="28">
        <v>0</v>
      </c>
      <c r="M113" s="28">
        <v>0</v>
      </c>
      <c r="N113" s="28">
        <v>0</v>
      </c>
      <c r="O113" s="28">
        <v>0</v>
      </c>
      <c r="P113" s="28">
        <v>0</v>
      </c>
      <c r="Q113" s="28">
        <v>0</v>
      </c>
      <c r="R113" s="28">
        <v>0</v>
      </c>
      <c r="S113" s="28">
        <v>0</v>
      </c>
      <c r="T113" s="28">
        <v>0</v>
      </c>
      <c r="U113" s="28">
        <v>0</v>
      </c>
      <c r="V113" s="28">
        <v>0</v>
      </c>
      <c r="Z113" s="28"/>
      <c r="AA113" s="28"/>
    </row>
    <row r="114" spans="1:27" s="3" customFormat="1" x14ac:dyDescent="0.2">
      <c r="A114" s="25">
        <v>986</v>
      </c>
      <c r="B114" s="26" t="s">
        <v>574</v>
      </c>
      <c r="C114" s="25">
        <v>986</v>
      </c>
      <c r="D114" s="27">
        <v>4</v>
      </c>
      <c r="E114" s="27">
        <v>3</v>
      </c>
      <c r="F114" s="27" t="s">
        <v>528</v>
      </c>
      <c r="G114" s="27">
        <f>+C114</f>
        <v>986</v>
      </c>
      <c r="H114" s="27" t="str">
        <f t="shared" si="28"/>
        <v>4-3-01-986</v>
      </c>
      <c r="I114" s="26" t="s">
        <v>96</v>
      </c>
      <c r="J114" s="28">
        <f>SUM(K114:V114)</f>
        <v>0</v>
      </c>
      <c r="K114" s="28">
        <v>0</v>
      </c>
      <c r="L114" s="28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v>0</v>
      </c>
      <c r="R114" s="28">
        <v>0</v>
      </c>
      <c r="S114" s="28">
        <v>0</v>
      </c>
      <c r="T114" s="28">
        <v>0</v>
      </c>
      <c r="U114" s="28">
        <v>0</v>
      </c>
      <c r="V114" s="28">
        <v>0</v>
      </c>
      <c r="Z114" s="28"/>
      <c r="AA114" s="28"/>
    </row>
    <row r="115" spans="1:27" s="3" customFormat="1" x14ac:dyDescent="0.2">
      <c r="A115" s="25">
        <v>987</v>
      </c>
      <c r="B115" s="26" t="s">
        <v>575</v>
      </c>
      <c r="C115" s="25">
        <v>987</v>
      </c>
      <c r="D115" s="27">
        <v>4</v>
      </c>
      <c r="E115" s="27">
        <v>3</v>
      </c>
      <c r="F115" s="27" t="s">
        <v>528</v>
      </c>
      <c r="G115" s="27">
        <f>+C115</f>
        <v>987</v>
      </c>
      <c r="H115" s="27" t="str">
        <f t="shared" si="28"/>
        <v>4-3-01-987</v>
      </c>
      <c r="I115" s="26" t="s">
        <v>97</v>
      </c>
      <c r="J115" s="28">
        <f>SUM(K115:V115)</f>
        <v>0</v>
      </c>
      <c r="K115" s="28">
        <v>0</v>
      </c>
      <c r="L115" s="28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8">
        <v>0</v>
      </c>
      <c r="T115" s="28">
        <v>0</v>
      </c>
      <c r="U115" s="28">
        <v>0</v>
      </c>
      <c r="V115" s="28">
        <v>0</v>
      </c>
      <c r="Z115" s="28"/>
      <c r="AA115" s="28"/>
    </row>
    <row r="116" spans="1:27" s="3" customFormat="1" x14ac:dyDescent="0.2">
      <c r="A116" s="29"/>
      <c r="B116" s="22"/>
      <c r="C116" s="29"/>
      <c r="D116" s="23">
        <v>4</v>
      </c>
      <c r="E116" s="23">
        <v>3</v>
      </c>
      <c r="F116" s="23" t="s">
        <v>530</v>
      </c>
      <c r="G116" s="23">
        <v>0</v>
      </c>
      <c r="H116" s="23" t="str">
        <f t="shared" si="28"/>
        <v>4-3-02-0</v>
      </c>
      <c r="I116" s="22" t="s">
        <v>98</v>
      </c>
      <c r="J116" s="24">
        <f>SUM(J117:J117)</f>
        <v>15618182.496800002</v>
      </c>
      <c r="K116" s="24">
        <f t="shared" ref="K116:V116" si="46">SUM(K117:K117)</f>
        <v>1300162.3024000002</v>
      </c>
      <c r="L116" s="24">
        <f t="shared" si="46"/>
        <v>1357715.2263999998</v>
      </c>
      <c r="M116" s="24">
        <f t="shared" si="46"/>
        <v>1390322.8143999998</v>
      </c>
      <c r="N116" s="24">
        <f t="shared" si="46"/>
        <v>1124936.8780000003</v>
      </c>
      <c r="O116" s="24">
        <f t="shared" si="46"/>
        <v>1354408.4788000002</v>
      </c>
      <c r="P116" s="24">
        <f t="shared" si="46"/>
        <v>1474351.71</v>
      </c>
      <c r="Q116" s="24">
        <f t="shared" si="46"/>
        <v>1220461.4968000008</v>
      </c>
      <c r="R116" s="24">
        <f t="shared" si="46"/>
        <v>1326693.4148000001</v>
      </c>
      <c r="S116" s="24">
        <f t="shared" si="46"/>
        <v>1241936.0772000002</v>
      </c>
      <c r="T116" s="24">
        <f t="shared" si="46"/>
        <v>1222233.9844</v>
      </c>
      <c r="U116" s="24">
        <f t="shared" si="46"/>
        <v>1248271.8508000001</v>
      </c>
      <c r="V116" s="24">
        <f t="shared" si="46"/>
        <v>1356688.2627999999</v>
      </c>
      <c r="Z116" s="24">
        <v>15618182.5</v>
      </c>
      <c r="AA116" s="24">
        <f>Z116-J116</f>
        <v>3.1999982893466949E-3</v>
      </c>
    </row>
    <row r="117" spans="1:27" s="3" customFormat="1" x14ac:dyDescent="0.2">
      <c r="A117" s="25">
        <v>902</v>
      </c>
      <c r="B117" s="26" t="s">
        <v>576</v>
      </c>
      <c r="C117" s="25">
        <v>902</v>
      </c>
      <c r="D117" s="27">
        <v>4</v>
      </c>
      <c r="E117" s="27">
        <v>3</v>
      </c>
      <c r="F117" s="27" t="s">
        <v>530</v>
      </c>
      <c r="G117" s="27">
        <f>+C117</f>
        <v>902</v>
      </c>
      <c r="H117" s="27" t="str">
        <f t="shared" si="28"/>
        <v>4-3-02-902</v>
      </c>
      <c r="I117" s="26" t="s">
        <v>99</v>
      </c>
      <c r="J117" s="28">
        <f>SUM(K117:V117)</f>
        <v>15618182.496800002</v>
      </c>
      <c r="K117" s="28">
        <v>1300162.3024000002</v>
      </c>
      <c r="L117" s="28">
        <v>1357715.2263999998</v>
      </c>
      <c r="M117" s="28">
        <v>1390322.8143999998</v>
      </c>
      <c r="N117" s="28">
        <v>1124936.8780000003</v>
      </c>
      <c r="O117" s="28">
        <v>1354408.4788000002</v>
      </c>
      <c r="P117" s="28">
        <v>1474351.71</v>
      </c>
      <c r="Q117" s="28">
        <v>1220461.4968000008</v>
      </c>
      <c r="R117" s="28">
        <v>1326693.4148000001</v>
      </c>
      <c r="S117" s="28">
        <v>1241936.0772000002</v>
      </c>
      <c r="T117" s="28">
        <v>1222233.9844</v>
      </c>
      <c r="U117" s="28">
        <v>1248271.8508000001</v>
      </c>
      <c r="V117" s="28">
        <v>1356688.2627999999</v>
      </c>
      <c r="Z117" s="28"/>
      <c r="AA117" s="28"/>
    </row>
    <row r="118" spans="1:27" s="3" customFormat="1" x14ac:dyDescent="0.2">
      <c r="A118" s="29"/>
      <c r="B118" s="22"/>
      <c r="C118" s="29"/>
      <c r="D118" s="23">
        <v>4</v>
      </c>
      <c r="E118" s="23">
        <v>3</v>
      </c>
      <c r="F118" s="23" t="s">
        <v>529</v>
      </c>
      <c r="G118" s="23">
        <v>0</v>
      </c>
      <c r="H118" s="23" t="str">
        <f t="shared" si="28"/>
        <v>4-3-03-0</v>
      </c>
      <c r="I118" s="22" t="s">
        <v>100</v>
      </c>
      <c r="J118" s="24">
        <f>SUM(J119:J119)</f>
        <v>2114543.0904000001</v>
      </c>
      <c r="K118" s="24">
        <f t="shared" ref="K118:V118" si="47">SUM(K119:K119)</f>
        <v>218804.24280000001</v>
      </c>
      <c r="L118" s="24">
        <f t="shared" si="47"/>
        <v>155081.46160000001</v>
      </c>
      <c r="M118" s="24">
        <f t="shared" si="47"/>
        <v>149607.21879999997</v>
      </c>
      <c r="N118" s="24">
        <f t="shared" si="47"/>
        <v>180929.51240000001</v>
      </c>
      <c r="O118" s="24">
        <f t="shared" si="47"/>
        <v>183569.11040000001</v>
      </c>
      <c r="P118" s="24">
        <f t="shared" si="47"/>
        <v>136453.36119999998</v>
      </c>
      <c r="Q118" s="24">
        <f t="shared" si="47"/>
        <v>182492.28399999999</v>
      </c>
      <c r="R118" s="24">
        <f t="shared" si="47"/>
        <v>161025.35279999999</v>
      </c>
      <c r="S118" s="24">
        <f t="shared" si="47"/>
        <v>119816.6476</v>
      </c>
      <c r="T118" s="24">
        <f t="shared" si="47"/>
        <v>196578.0778</v>
      </c>
      <c r="U118" s="24">
        <f t="shared" si="47"/>
        <v>180736.8524</v>
      </c>
      <c r="V118" s="24">
        <f t="shared" si="47"/>
        <v>249448.96860000002</v>
      </c>
      <c r="Z118" s="24">
        <v>2114543.09</v>
      </c>
      <c r="AA118" s="24">
        <f>Z118-J118</f>
        <v>-4.0000025182962418E-4</v>
      </c>
    </row>
    <row r="119" spans="1:27" s="3" customFormat="1" x14ac:dyDescent="0.2">
      <c r="A119" s="25">
        <v>903</v>
      </c>
      <c r="B119" s="26" t="s">
        <v>577</v>
      </c>
      <c r="C119" s="25">
        <v>903</v>
      </c>
      <c r="D119" s="27">
        <v>4</v>
      </c>
      <c r="E119" s="27">
        <v>3</v>
      </c>
      <c r="F119" s="27" t="s">
        <v>529</v>
      </c>
      <c r="G119" s="27">
        <f>+C119</f>
        <v>903</v>
      </c>
      <c r="H119" s="27" t="str">
        <f t="shared" si="28"/>
        <v>4-3-03-903</v>
      </c>
      <c r="I119" s="26" t="s">
        <v>101</v>
      </c>
      <c r="J119" s="28">
        <f>SUM(K119:V119)</f>
        <v>2114543.0904000001</v>
      </c>
      <c r="K119" s="28">
        <v>218804.24280000001</v>
      </c>
      <c r="L119" s="28">
        <v>155081.46160000001</v>
      </c>
      <c r="M119" s="28">
        <v>149607.21879999997</v>
      </c>
      <c r="N119" s="28">
        <v>180929.51240000001</v>
      </c>
      <c r="O119" s="28">
        <v>183569.11040000001</v>
      </c>
      <c r="P119" s="28">
        <v>136453.36119999998</v>
      </c>
      <c r="Q119" s="28">
        <v>182492.28399999999</v>
      </c>
      <c r="R119" s="28">
        <v>161025.35279999999</v>
      </c>
      <c r="S119" s="28">
        <v>119816.6476</v>
      </c>
      <c r="T119" s="28">
        <v>196578.0778</v>
      </c>
      <c r="U119" s="28">
        <v>180736.8524</v>
      </c>
      <c r="V119" s="28">
        <v>249448.96860000002</v>
      </c>
      <c r="Z119" s="28"/>
      <c r="AA119" s="28"/>
    </row>
    <row r="120" spans="1:27" s="3" customFormat="1" x14ac:dyDescent="0.2">
      <c r="A120" s="29"/>
      <c r="B120" s="22"/>
      <c r="C120" s="29"/>
      <c r="D120" s="23">
        <v>4</v>
      </c>
      <c r="E120" s="23">
        <v>3</v>
      </c>
      <c r="F120" s="23" t="s">
        <v>531</v>
      </c>
      <c r="G120" s="23">
        <v>0</v>
      </c>
      <c r="H120" s="23" t="str">
        <f t="shared" si="28"/>
        <v>4-3-04-0</v>
      </c>
      <c r="I120" s="22" t="s">
        <v>102</v>
      </c>
      <c r="J120" s="24">
        <f>SUM(J121:J124)</f>
        <v>23579042.0645</v>
      </c>
      <c r="K120" s="24">
        <f t="shared" ref="K120:V120" si="48">SUM(K121:K124)</f>
        <v>1394517.1655999999</v>
      </c>
      <c r="L120" s="24">
        <f t="shared" si="48"/>
        <v>2413502.1872</v>
      </c>
      <c r="M120" s="24">
        <f t="shared" si="48"/>
        <v>2707737.6664000005</v>
      </c>
      <c r="N120" s="24">
        <f t="shared" si="48"/>
        <v>2891749.8219999997</v>
      </c>
      <c r="O120" s="24">
        <f t="shared" si="48"/>
        <v>2953349.7864000001</v>
      </c>
      <c r="P120" s="24">
        <f t="shared" si="48"/>
        <v>1050879.2944</v>
      </c>
      <c r="Q120" s="24">
        <f t="shared" si="48"/>
        <v>2404574.8272000002</v>
      </c>
      <c r="R120" s="24">
        <f t="shared" si="48"/>
        <v>1534865.7480000001</v>
      </c>
      <c r="S120" s="24">
        <f t="shared" si="48"/>
        <v>1553135.4072</v>
      </c>
      <c r="T120" s="24">
        <f t="shared" si="48"/>
        <v>1294026.2088000001</v>
      </c>
      <c r="U120" s="24">
        <f t="shared" si="48"/>
        <v>1739001.5136000002</v>
      </c>
      <c r="V120" s="24">
        <f t="shared" si="48"/>
        <v>1641702.4376999997</v>
      </c>
      <c r="Z120" s="24">
        <v>23579042.07</v>
      </c>
      <c r="AA120" s="24">
        <f>Z120-J120</f>
        <v>5.4999999701976776E-3</v>
      </c>
    </row>
    <row r="121" spans="1:27" s="3" customFormat="1" x14ac:dyDescent="0.2">
      <c r="A121" s="25">
        <v>904</v>
      </c>
      <c r="B121" s="26" t="s">
        <v>578</v>
      </c>
      <c r="C121" s="25">
        <v>904</v>
      </c>
      <c r="D121" s="27">
        <v>4</v>
      </c>
      <c r="E121" s="27">
        <v>3</v>
      </c>
      <c r="F121" s="27" t="s">
        <v>531</v>
      </c>
      <c r="G121" s="27">
        <f>+C121</f>
        <v>904</v>
      </c>
      <c r="H121" s="27" t="str">
        <f t="shared" si="28"/>
        <v>4-3-04-904</v>
      </c>
      <c r="I121" s="26" t="s">
        <v>103</v>
      </c>
      <c r="J121" s="28">
        <f>SUM(K121:V121)</f>
        <v>17536647.160500001</v>
      </c>
      <c r="K121" s="28">
        <v>904929.40720000002</v>
      </c>
      <c r="L121" s="28">
        <v>1971618.8024000002</v>
      </c>
      <c r="M121" s="28">
        <v>2211468.5632000002</v>
      </c>
      <c r="N121" s="28">
        <v>2349424.4331999999</v>
      </c>
      <c r="O121" s="28">
        <v>2468336.7435999997</v>
      </c>
      <c r="P121" s="28">
        <v>597247.13879999996</v>
      </c>
      <c r="Q121" s="28">
        <v>1875340.0328000002</v>
      </c>
      <c r="R121" s="28">
        <v>979938.62200000009</v>
      </c>
      <c r="S121" s="28">
        <v>1001675.9791999999</v>
      </c>
      <c r="T121" s="28">
        <v>683120.88</v>
      </c>
      <c r="U121" s="28">
        <v>1293722.2479999999</v>
      </c>
      <c r="V121" s="28">
        <v>1199824.3100999999</v>
      </c>
      <c r="Z121" s="28"/>
      <c r="AA121" s="28"/>
    </row>
    <row r="122" spans="1:27" s="3" customFormat="1" x14ac:dyDescent="0.2">
      <c r="A122" s="25">
        <v>906</v>
      </c>
      <c r="B122" s="26" t="s">
        <v>579</v>
      </c>
      <c r="C122" s="25">
        <v>906</v>
      </c>
      <c r="D122" s="27">
        <v>4</v>
      </c>
      <c r="E122" s="27">
        <v>3</v>
      </c>
      <c r="F122" s="27" t="s">
        <v>531</v>
      </c>
      <c r="G122" s="27">
        <f>+C122</f>
        <v>906</v>
      </c>
      <c r="H122" s="27" t="str">
        <f t="shared" si="28"/>
        <v>4-3-04-906</v>
      </c>
      <c r="I122" s="26" t="s">
        <v>104</v>
      </c>
      <c r="J122" s="28">
        <f>SUM(K122:V122)</f>
        <v>3829302.4951999998</v>
      </c>
      <c r="K122" s="28">
        <v>357097.01040000003</v>
      </c>
      <c r="L122" s="28">
        <v>255554.94120000003</v>
      </c>
      <c r="M122" s="28">
        <v>318386.29680000007</v>
      </c>
      <c r="N122" s="28">
        <v>338903.79640000005</v>
      </c>
      <c r="O122" s="28">
        <v>329679.74</v>
      </c>
      <c r="P122" s="28">
        <v>287655.12879999995</v>
      </c>
      <c r="Q122" s="28">
        <v>323294.63399999996</v>
      </c>
      <c r="R122" s="28">
        <v>356800.58960000001</v>
      </c>
      <c r="S122" s="28">
        <v>332176.22879999987</v>
      </c>
      <c r="T122" s="28">
        <v>433118.97719999996</v>
      </c>
      <c r="U122" s="28">
        <v>251147.29639999999</v>
      </c>
      <c r="V122" s="28">
        <v>245487.85560000001</v>
      </c>
      <c r="Z122" s="28"/>
      <c r="AA122" s="28"/>
    </row>
    <row r="123" spans="1:27" s="3" customFormat="1" x14ac:dyDescent="0.2">
      <c r="A123" s="25">
        <v>970</v>
      </c>
      <c r="B123" s="26" t="s">
        <v>580</v>
      </c>
      <c r="C123" s="25">
        <v>970</v>
      </c>
      <c r="D123" s="27">
        <v>4</v>
      </c>
      <c r="E123" s="27">
        <v>3</v>
      </c>
      <c r="F123" s="27" t="s">
        <v>531</v>
      </c>
      <c r="G123" s="27">
        <f>+C123</f>
        <v>970</v>
      </c>
      <c r="H123" s="27" t="str">
        <f t="shared" si="28"/>
        <v>4-3-04-970</v>
      </c>
      <c r="I123" s="26" t="s">
        <v>105</v>
      </c>
      <c r="J123" s="28">
        <f>SUM(K123:V123)</f>
        <v>1782547.7332000001</v>
      </c>
      <c r="K123" s="28">
        <v>108207.26800000001</v>
      </c>
      <c r="L123" s="28">
        <v>153696.0724</v>
      </c>
      <c r="M123" s="28">
        <v>133638.62199999997</v>
      </c>
      <c r="N123" s="28">
        <v>158593.8224</v>
      </c>
      <c r="O123" s="28">
        <v>100520.49799999999</v>
      </c>
      <c r="P123" s="28">
        <v>142967.67159999997</v>
      </c>
      <c r="Q123" s="28">
        <v>153696.0724</v>
      </c>
      <c r="R123" s="28">
        <v>159293.49800000002</v>
      </c>
      <c r="S123" s="28">
        <v>185881.29560000001</v>
      </c>
      <c r="T123" s="28">
        <v>159596.75160000002</v>
      </c>
      <c r="U123" s="28">
        <v>143625.40919999999</v>
      </c>
      <c r="V123" s="28">
        <v>182830.75199999998</v>
      </c>
      <c r="Z123" s="28"/>
      <c r="AA123" s="28"/>
    </row>
    <row r="124" spans="1:27" s="3" customFormat="1" x14ac:dyDescent="0.2">
      <c r="A124" s="25">
        <v>976</v>
      </c>
      <c r="B124" s="26" t="s">
        <v>581</v>
      </c>
      <c r="C124" s="25">
        <v>976</v>
      </c>
      <c r="D124" s="27">
        <v>4</v>
      </c>
      <c r="E124" s="27">
        <v>3</v>
      </c>
      <c r="F124" s="27" t="s">
        <v>531</v>
      </c>
      <c r="G124" s="27">
        <f>+C124</f>
        <v>976</v>
      </c>
      <c r="H124" s="27" t="str">
        <f t="shared" si="28"/>
        <v>4-3-04-976</v>
      </c>
      <c r="I124" s="26" t="s">
        <v>106</v>
      </c>
      <c r="J124" s="28">
        <f>SUM(K124:V124)</f>
        <v>430544.67560000002</v>
      </c>
      <c r="K124" s="28">
        <v>24283.48</v>
      </c>
      <c r="L124" s="28">
        <v>32632.371199999998</v>
      </c>
      <c r="M124" s="28">
        <v>44244.184399999998</v>
      </c>
      <c r="N124" s="28">
        <v>44827.77</v>
      </c>
      <c r="O124" s="28">
        <v>54812.804799999998</v>
      </c>
      <c r="P124" s="28">
        <v>23009.355199999998</v>
      </c>
      <c r="Q124" s="28">
        <v>52244.087999999996</v>
      </c>
      <c r="R124" s="28">
        <v>38833.038399999998</v>
      </c>
      <c r="S124" s="28">
        <v>33401.903599999998</v>
      </c>
      <c r="T124" s="28">
        <v>18189.599999999999</v>
      </c>
      <c r="U124" s="28">
        <v>50506.559999999998</v>
      </c>
      <c r="V124" s="28">
        <v>13559.52</v>
      </c>
      <c r="Z124" s="28"/>
      <c r="AA124" s="28"/>
    </row>
    <row r="125" spans="1:27" s="3" customFormat="1" x14ac:dyDescent="0.2">
      <c r="A125" s="29"/>
      <c r="B125" s="22"/>
      <c r="C125" s="29"/>
      <c r="D125" s="23">
        <v>4</v>
      </c>
      <c r="E125" s="23">
        <v>3</v>
      </c>
      <c r="F125" s="23" t="s">
        <v>532</v>
      </c>
      <c r="G125" s="23">
        <v>0</v>
      </c>
      <c r="H125" s="23" t="str">
        <f t="shared" si="28"/>
        <v>4-3-05-0</v>
      </c>
      <c r="I125" s="22" t="s">
        <v>107</v>
      </c>
      <c r="J125" s="24">
        <f>SUM(J126:J129)</f>
        <v>14319292.6526</v>
      </c>
      <c r="K125" s="24">
        <f t="shared" ref="K125:V125" si="49">SUM(K126:K129)</f>
        <v>421793.10679999995</v>
      </c>
      <c r="L125" s="24">
        <f t="shared" si="49"/>
        <v>5156513.8767999988</v>
      </c>
      <c r="M125" s="24">
        <f t="shared" si="49"/>
        <v>257906.50600000005</v>
      </c>
      <c r="N125" s="24">
        <f t="shared" si="49"/>
        <v>1089850.8659999999</v>
      </c>
      <c r="O125" s="24">
        <f t="shared" si="49"/>
        <v>164141.27080000003</v>
      </c>
      <c r="P125" s="24">
        <f t="shared" si="49"/>
        <v>5097694.6279999986</v>
      </c>
      <c r="Q125" s="24">
        <f t="shared" si="49"/>
        <v>68624.888800000059</v>
      </c>
      <c r="R125" s="24">
        <f t="shared" si="49"/>
        <v>1531617.079200001</v>
      </c>
      <c r="S125" s="24">
        <f t="shared" si="49"/>
        <v>81140.103200000551</v>
      </c>
      <c r="T125" s="24">
        <f t="shared" si="49"/>
        <v>90219.937600000005</v>
      </c>
      <c r="U125" s="24">
        <f t="shared" si="49"/>
        <v>180494.5662</v>
      </c>
      <c r="V125" s="24">
        <f t="shared" si="49"/>
        <v>179295.82319999998</v>
      </c>
      <c r="Z125" s="24">
        <v>14319292.65</v>
      </c>
      <c r="AA125" s="24">
        <f>Z125-J125</f>
        <v>-2.5999993085861206E-3</v>
      </c>
    </row>
    <row r="126" spans="1:27" s="3" customFormat="1" x14ac:dyDescent="0.2">
      <c r="A126" s="25">
        <v>800</v>
      </c>
      <c r="B126" s="26" t="s">
        <v>582</v>
      </c>
      <c r="C126" s="25">
        <v>800</v>
      </c>
      <c r="D126" s="27">
        <v>4</v>
      </c>
      <c r="E126" s="27">
        <v>3</v>
      </c>
      <c r="F126" s="27" t="s">
        <v>532</v>
      </c>
      <c r="G126" s="27">
        <f>+C126</f>
        <v>800</v>
      </c>
      <c r="H126" s="27" t="str">
        <f t="shared" si="28"/>
        <v>4-3-05-800</v>
      </c>
      <c r="I126" s="26" t="s">
        <v>108</v>
      </c>
      <c r="J126" s="28">
        <f>SUM(K126:V126)</f>
        <v>9838650.1095999982</v>
      </c>
      <c r="K126" s="28">
        <v>0</v>
      </c>
      <c r="L126" s="28">
        <v>4880813.9379999992</v>
      </c>
      <c r="M126" s="28">
        <v>0</v>
      </c>
      <c r="N126" s="28">
        <v>0</v>
      </c>
      <c r="O126" s="28">
        <v>0</v>
      </c>
      <c r="P126" s="28">
        <v>4957836.1715999991</v>
      </c>
      <c r="Q126" s="28">
        <v>0</v>
      </c>
      <c r="R126" s="28">
        <v>0</v>
      </c>
      <c r="S126" s="28">
        <v>0</v>
      </c>
      <c r="T126" s="28">
        <v>0</v>
      </c>
      <c r="U126" s="28">
        <v>0</v>
      </c>
      <c r="V126" s="28">
        <v>0</v>
      </c>
      <c r="Z126" s="28"/>
      <c r="AA126" s="28"/>
    </row>
    <row r="127" spans="1:27" s="3" customFormat="1" x14ac:dyDescent="0.2">
      <c r="A127" s="25">
        <v>907</v>
      </c>
      <c r="B127" s="26" t="s">
        <v>583</v>
      </c>
      <c r="C127" s="25">
        <v>907</v>
      </c>
      <c r="D127" s="27">
        <v>4</v>
      </c>
      <c r="E127" s="27">
        <v>3</v>
      </c>
      <c r="F127" s="27" t="s">
        <v>532</v>
      </c>
      <c r="G127" s="27">
        <f>+C127</f>
        <v>907</v>
      </c>
      <c r="H127" s="27" t="str">
        <f t="shared" si="28"/>
        <v>4-3-05-907</v>
      </c>
      <c r="I127" s="26" t="s">
        <v>109</v>
      </c>
      <c r="J127" s="28">
        <f>SUM(K127:V127)</f>
        <v>2995321.9841999998</v>
      </c>
      <c r="K127" s="28">
        <v>66128.498800000001</v>
      </c>
      <c r="L127" s="28">
        <v>109315.32040000001</v>
      </c>
      <c r="M127" s="28">
        <v>164541.02600000001</v>
      </c>
      <c r="N127" s="28">
        <v>1053740.7243999999</v>
      </c>
      <c r="O127" s="28">
        <v>34708.700000000012</v>
      </c>
      <c r="P127" s="28">
        <v>43753.528000000028</v>
      </c>
      <c r="Q127" s="28">
        <v>2180.4692</v>
      </c>
      <c r="R127" s="28">
        <v>1356533.6148000001</v>
      </c>
      <c r="S127" s="28">
        <v>38364.383200000004</v>
      </c>
      <c r="T127" s="28">
        <v>30071.337399999997</v>
      </c>
      <c r="U127" s="28">
        <v>41155.587200000002</v>
      </c>
      <c r="V127" s="28">
        <v>54828.794799999996</v>
      </c>
      <c r="Z127" s="28"/>
      <c r="AA127" s="28"/>
    </row>
    <row r="128" spans="1:27" s="3" customFormat="1" x14ac:dyDescent="0.2">
      <c r="A128" s="25">
        <v>908</v>
      </c>
      <c r="B128" s="26" t="s">
        <v>584</v>
      </c>
      <c r="C128" s="25">
        <v>908</v>
      </c>
      <c r="D128" s="27">
        <v>4</v>
      </c>
      <c r="E128" s="27">
        <v>3</v>
      </c>
      <c r="F128" s="27" t="s">
        <v>532</v>
      </c>
      <c r="G128" s="27">
        <f>+C128</f>
        <v>908</v>
      </c>
      <c r="H128" s="27" t="str">
        <f t="shared" si="28"/>
        <v>4-3-05-908</v>
      </c>
      <c r="I128" s="26" t="s">
        <v>110</v>
      </c>
      <c r="J128" s="28">
        <f>SUM(K128:V128)</f>
        <v>59664.430800000002</v>
      </c>
      <c r="K128" s="28">
        <v>0</v>
      </c>
      <c r="L128" s="28">
        <v>428.97919999999999</v>
      </c>
      <c r="M128" s="28">
        <v>566.39440000000002</v>
      </c>
      <c r="N128" s="28">
        <v>43.643600000000006</v>
      </c>
      <c r="O128" s="28">
        <v>3219.32</v>
      </c>
      <c r="P128" s="28">
        <v>0</v>
      </c>
      <c r="Q128" s="28">
        <v>0</v>
      </c>
      <c r="R128" s="28">
        <v>0</v>
      </c>
      <c r="S128" s="28">
        <v>9051.2916000000005</v>
      </c>
      <c r="T128" s="28">
        <v>95.94</v>
      </c>
      <c r="U128" s="28">
        <v>44467.685600000004</v>
      </c>
      <c r="V128" s="28">
        <v>1791.1764000000001</v>
      </c>
      <c r="Z128" s="28"/>
      <c r="AA128" s="28"/>
    </row>
    <row r="129" spans="1:27" s="3" customFormat="1" x14ac:dyDescent="0.2">
      <c r="A129" s="25">
        <v>909</v>
      </c>
      <c r="B129" s="26" t="s">
        <v>585</v>
      </c>
      <c r="C129" s="25">
        <v>909</v>
      </c>
      <c r="D129" s="27">
        <v>4</v>
      </c>
      <c r="E129" s="27">
        <v>3</v>
      </c>
      <c r="F129" s="27" t="s">
        <v>532</v>
      </c>
      <c r="G129" s="27">
        <f>+C129</f>
        <v>909</v>
      </c>
      <c r="H129" s="27" t="str">
        <f t="shared" si="28"/>
        <v>4-3-05-909</v>
      </c>
      <c r="I129" s="26" t="s">
        <v>111</v>
      </c>
      <c r="J129" s="28">
        <f>SUM(K129:V129)</f>
        <v>1425656.1280000017</v>
      </c>
      <c r="K129" s="28">
        <v>355664.60799999995</v>
      </c>
      <c r="L129" s="28">
        <v>165955.63919999998</v>
      </c>
      <c r="M129" s="28">
        <v>92799.085600000035</v>
      </c>
      <c r="N129" s="28">
        <v>36066.498000000007</v>
      </c>
      <c r="O129" s="28">
        <v>126213.25080000001</v>
      </c>
      <c r="P129" s="28">
        <v>96104.92839999999</v>
      </c>
      <c r="Q129" s="28">
        <v>66444.419600000052</v>
      </c>
      <c r="R129" s="28">
        <v>175083.46440000093</v>
      </c>
      <c r="S129" s="28">
        <v>33724.428400000543</v>
      </c>
      <c r="T129" s="28">
        <v>60052.660200000006</v>
      </c>
      <c r="U129" s="28">
        <v>94871.293399999995</v>
      </c>
      <c r="V129" s="28">
        <v>122675.852</v>
      </c>
      <c r="Z129" s="28"/>
      <c r="AA129" s="28"/>
    </row>
    <row r="130" spans="1:27" s="3" customFormat="1" x14ac:dyDescent="0.2">
      <c r="A130" s="29"/>
      <c r="B130" s="22"/>
      <c r="C130" s="29"/>
      <c r="D130" s="23">
        <v>4</v>
      </c>
      <c r="E130" s="23">
        <v>3</v>
      </c>
      <c r="F130" s="23" t="s">
        <v>533</v>
      </c>
      <c r="G130" s="23">
        <v>0</v>
      </c>
      <c r="H130" s="23" t="str">
        <f t="shared" si="28"/>
        <v>4-3-06-0</v>
      </c>
      <c r="I130" s="22" t="s">
        <v>112</v>
      </c>
      <c r="J130" s="24">
        <f>SUM(J131:J132)</f>
        <v>4772141.0880000005</v>
      </c>
      <c r="K130" s="24">
        <f t="shared" ref="K130:V130" si="50">SUM(K131:K132)</f>
        <v>101624.25</v>
      </c>
      <c r="L130" s="24">
        <f t="shared" si="50"/>
        <v>546941.02319999994</v>
      </c>
      <c r="M130" s="24">
        <f t="shared" si="50"/>
        <v>648413.40720000002</v>
      </c>
      <c r="N130" s="24">
        <f t="shared" si="50"/>
        <v>217775.33960000001</v>
      </c>
      <c r="O130" s="24">
        <f t="shared" si="50"/>
        <v>227474.33799999999</v>
      </c>
      <c r="P130" s="24">
        <f t="shared" si="50"/>
        <v>520545.59960000002</v>
      </c>
      <c r="Q130" s="24">
        <f t="shared" si="50"/>
        <v>241394.4988</v>
      </c>
      <c r="R130" s="24">
        <f t="shared" si="50"/>
        <v>335213.79839999997</v>
      </c>
      <c r="S130" s="24">
        <f t="shared" si="50"/>
        <v>644018.32039999997</v>
      </c>
      <c r="T130" s="24">
        <f t="shared" si="50"/>
        <v>195848.30200000003</v>
      </c>
      <c r="U130" s="24">
        <f t="shared" si="50"/>
        <v>868082.84160000004</v>
      </c>
      <c r="V130" s="24">
        <f t="shared" si="50"/>
        <v>224809.36919999999</v>
      </c>
      <c r="Z130" s="24">
        <v>4772141.09</v>
      </c>
      <c r="AA130" s="24">
        <f>Z130-J130</f>
        <v>1.9999993965029716E-3</v>
      </c>
    </row>
    <row r="131" spans="1:27" s="3" customFormat="1" x14ac:dyDescent="0.2">
      <c r="A131" s="25">
        <v>910</v>
      </c>
      <c r="B131" s="26" t="s">
        <v>586</v>
      </c>
      <c r="C131" s="25">
        <v>910</v>
      </c>
      <c r="D131" s="27">
        <v>4</v>
      </c>
      <c r="E131" s="27">
        <v>3</v>
      </c>
      <c r="F131" s="27" t="s">
        <v>533</v>
      </c>
      <c r="G131" s="27">
        <f>+C131</f>
        <v>910</v>
      </c>
      <c r="H131" s="27" t="str">
        <f t="shared" si="28"/>
        <v>4-3-06-910</v>
      </c>
      <c r="I131" s="39" t="s">
        <v>113</v>
      </c>
      <c r="J131" s="28">
        <f>SUM(K131:V131)</f>
        <v>3922647.0920000002</v>
      </c>
      <c r="K131" s="28">
        <v>55853.491199999997</v>
      </c>
      <c r="L131" s="28">
        <v>492315.48079999996</v>
      </c>
      <c r="M131" s="28">
        <v>562731.71759999997</v>
      </c>
      <c r="N131" s="28">
        <v>138209.5</v>
      </c>
      <c r="O131" s="28">
        <v>149672.81679999997</v>
      </c>
      <c r="P131" s="28">
        <v>394921.19160000002</v>
      </c>
      <c r="Q131" s="28">
        <v>184205.23679999998</v>
      </c>
      <c r="R131" s="28">
        <v>225155.95439999999</v>
      </c>
      <c r="S131" s="28">
        <v>579337.85519999999</v>
      </c>
      <c r="T131" s="28">
        <v>142796.76060000001</v>
      </c>
      <c r="U131" s="28">
        <v>829184.66280000005</v>
      </c>
      <c r="V131" s="28">
        <v>168262.42419999998</v>
      </c>
      <c r="Z131" s="28"/>
      <c r="AA131" s="28"/>
    </row>
    <row r="132" spans="1:27" s="3" customFormat="1" x14ac:dyDescent="0.2">
      <c r="A132" s="25">
        <v>1022</v>
      </c>
      <c r="B132" s="26" t="s">
        <v>587</v>
      </c>
      <c r="C132" s="25">
        <v>1022</v>
      </c>
      <c r="D132" s="27">
        <v>4</v>
      </c>
      <c r="E132" s="27">
        <v>3</v>
      </c>
      <c r="F132" s="27" t="s">
        <v>533</v>
      </c>
      <c r="G132" s="27">
        <f>+C132</f>
        <v>1022</v>
      </c>
      <c r="H132" s="27" t="str">
        <f t="shared" si="28"/>
        <v>4-3-06-1022</v>
      </c>
      <c r="I132" s="26" t="s">
        <v>114</v>
      </c>
      <c r="J132" s="28">
        <f>SUM(K132:V132)</f>
        <v>849493.99599999993</v>
      </c>
      <c r="K132" s="28">
        <v>45770.758800000003</v>
      </c>
      <c r="L132" s="28">
        <v>54625.542399999998</v>
      </c>
      <c r="M132" s="28">
        <v>85681.689599999983</v>
      </c>
      <c r="N132" s="28">
        <v>79565.839599999992</v>
      </c>
      <c r="O132" s="28">
        <v>77801.521200000003</v>
      </c>
      <c r="P132" s="28">
        <v>125624.40800000001</v>
      </c>
      <c r="Q132" s="28">
        <v>57189.262000000002</v>
      </c>
      <c r="R132" s="28">
        <v>110057.84400000001</v>
      </c>
      <c r="S132" s="28">
        <v>64680.465199999999</v>
      </c>
      <c r="T132" s="28">
        <v>53051.541400000002</v>
      </c>
      <c r="U132" s="28">
        <v>38898.178800000002</v>
      </c>
      <c r="V132" s="28">
        <v>56546.945</v>
      </c>
      <c r="Z132" s="28"/>
      <c r="AA132" s="28"/>
    </row>
    <row r="133" spans="1:27" s="3" customFormat="1" x14ac:dyDescent="0.2">
      <c r="A133" s="29"/>
      <c r="B133" s="22"/>
      <c r="C133" s="29"/>
      <c r="D133" s="23">
        <v>4</v>
      </c>
      <c r="E133" s="23">
        <v>3</v>
      </c>
      <c r="F133" s="23" t="s">
        <v>534</v>
      </c>
      <c r="G133" s="23">
        <v>0</v>
      </c>
      <c r="H133" s="23" t="str">
        <f t="shared" si="28"/>
        <v>4-3-07-0</v>
      </c>
      <c r="I133" s="22" t="s">
        <v>115</v>
      </c>
      <c r="J133" s="24">
        <f>SUM(J134:J142)</f>
        <v>10757319.622400001</v>
      </c>
      <c r="K133" s="24">
        <f t="shared" ref="K133:V133" si="51">SUM(K134:K142)</f>
        <v>898413.88000000012</v>
      </c>
      <c r="L133" s="24">
        <f t="shared" si="51"/>
        <v>850875.48</v>
      </c>
      <c r="M133" s="24">
        <f t="shared" si="51"/>
        <v>831605.84000000008</v>
      </c>
      <c r="N133" s="24">
        <f t="shared" si="51"/>
        <v>845911.56</v>
      </c>
      <c r="O133" s="24">
        <f t="shared" si="51"/>
        <v>889447.3432</v>
      </c>
      <c r="P133" s="24">
        <f t="shared" si="51"/>
        <v>857914.2</v>
      </c>
      <c r="Q133" s="24">
        <f t="shared" si="51"/>
        <v>908518.52</v>
      </c>
      <c r="R133" s="24">
        <f t="shared" si="51"/>
        <v>903231.68</v>
      </c>
      <c r="S133" s="24">
        <f t="shared" si="51"/>
        <v>787130.24</v>
      </c>
      <c r="T133" s="24">
        <f t="shared" si="51"/>
        <v>931035.3</v>
      </c>
      <c r="U133" s="24">
        <f t="shared" si="51"/>
        <v>895422.03919999988</v>
      </c>
      <c r="V133" s="24">
        <f t="shared" si="51"/>
        <v>1157813.54</v>
      </c>
      <c r="Z133" s="24">
        <v>10757319.619999999</v>
      </c>
      <c r="AA133" s="24">
        <f>Z133-J133</f>
        <v>-2.4000015109777451E-3</v>
      </c>
    </row>
    <row r="134" spans="1:27" s="3" customFormat="1" x14ac:dyDescent="0.2">
      <c r="A134" s="25">
        <v>911</v>
      </c>
      <c r="B134" s="26" t="s">
        <v>588</v>
      </c>
      <c r="C134" s="25">
        <v>911</v>
      </c>
      <c r="D134" s="27">
        <v>4</v>
      </c>
      <c r="E134" s="27">
        <v>3</v>
      </c>
      <c r="F134" s="27" t="s">
        <v>534</v>
      </c>
      <c r="G134" s="27">
        <f t="shared" ref="G134:G142" si="52">+C134</f>
        <v>911</v>
      </c>
      <c r="H134" s="27" t="str">
        <f t="shared" si="28"/>
        <v>4-3-07-911</v>
      </c>
      <c r="I134" s="26" t="s">
        <v>116</v>
      </c>
      <c r="J134" s="28">
        <f>SUM(K134:V134)</f>
        <v>4764765.9799999995</v>
      </c>
      <c r="K134" s="28">
        <v>370820.32</v>
      </c>
      <c r="L134" s="28">
        <v>336848.2</v>
      </c>
      <c r="M134" s="28">
        <v>336503.44</v>
      </c>
      <c r="N134" s="28">
        <v>361158.2</v>
      </c>
      <c r="O134" s="28">
        <v>390667.16</v>
      </c>
      <c r="P134" s="28">
        <v>376919.92</v>
      </c>
      <c r="Q134" s="28">
        <v>409459.96</v>
      </c>
      <c r="R134" s="28">
        <v>406873.48</v>
      </c>
      <c r="S134" s="28">
        <v>336493.04</v>
      </c>
      <c r="T134" s="28">
        <v>454235.34</v>
      </c>
      <c r="U134" s="28">
        <v>409354.92</v>
      </c>
      <c r="V134" s="28">
        <v>575432</v>
      </c>
      <c r="Z134" s="28"/>
      <c r="AA134" s="28"/>
    </row>
    <row r="135" spans="1:27" s="3" customFormat="1" x14ac:dyDescent="0.2">
      <c r="A135" s="25">
        <v>912</v>
      </c>
      <c r="B135" s="26" t="s">
        <v>589</v>
      </c>
      <c r="C135" s="25">
        <v>912</v>
      </c>
      <c r="D135" s="27">
        <v>4</v>
      </c>
      <c r="E135" s="27">
        <v>3</v>
      </c>
      <c r="F135" s="27" t="s">
        <v>534</v>
      </c>
      <c r="G135" s="27">
        <f t="shared" si="52"/>
        <v>912</v>
      </c>
      <c r="H135" s="27" t="str">
        <f t="shared" si="28"/>
        <v>4-3-07-912</v>
      </c>
      <c r="I135" s="26" t="s">
        <v>117</v>
      </c>
      <c r="J135" s="28">
        <f>SUM(K135:V135)</f>
        <v>0</v>
      </c>
      <c r="K135" s="28">
        <v>0</v>
      </c>
      <c r="L135" s="28">
        <v>0</v>
      </c>
      <c r="M135" s="28">
        <v>0</v>
      </c>
      <c r="N135" s="28">
        <v>0</v>
      </c>
      <c r="O135" s="28">
        <v>0</v>
      </c>
      <c r="P135" s="28">
        <v>0</v>
      </c>
      <c r="Q135" s="28">
        <v>0</v>
      </c>
      <c r="R135" s="28">
        <v>0</v>
      </c>
      <c r="S135" s="28">
        <v>0</v>
      </c>
      <c r="T135" s="28">
        <v>0</v>
      </c>
      <c r="U135" s="28">
        <v>0</v>
      </c>
      <c r="V135" s="28">
        <v>0</v>
      </c>
      <c r="Z135" s="28"/>
      <c r="AA135" s="28"/>
    </row>
    <row r="136" spans="1:27" s="3" customFormat="1" x14ac:dyDescent="0.2">
      <c r="A136" s="25">
        <v>913</v>
      </c>
      <c r="B136" s="26" t="s">
        <v>590</v>
      </c>
      <c r="C136" s="25">
        <v>913</v>
      </c>
      <c r="D136" s="27">
        <v>4</v>
      </c>
      <c r="E136" s="27">
        <v>3</v>
      </c>
      <c r="F136" s="27" t="s">
        <v>534</v>
      </c>
      <c r="G136" s="27">
        <f t="shared" si="52"/>
        <v>913</v>
      </c>
      <c r="H136" s="27" t="str">
        <f t="shared" si="28"/>
        <v>4-3-07-913</v>
      </c>
      <c r="I136" s="26" t="s">
        <v>118</v>
      </c>
      <c r="J136" s="28">
        <f>SUM(K136:V136)</f>
        <v>987813.32000000007</v>
      </c>
      <c r="K136" s="28">
        <v>96462.080000000002</v>
      </c>
      <c r="L136" s="28">
        <v>94589.56</v>
      </c>
      <c r="M136" s="28">
        <v>81643.12</v>
      </c>
      <c r="N136" s="28">
        <v>67834.52</v>
      </c>
      <c r="O136" s="28">
        <v>79922.44</v>
      </c>
      <c r="P136" s="28">
        <v>80660.320000000007</v>
      </c>
      <c r="Q136" s="28">
        <v>80035.8</v>
      </c>
      <c r="R136" s="28">
        <v>83129.279999999999</v>
      </c>
      <c r="S136" s="28">
        <v>70198.44</v>
      </c>
      <c r="T136" s="28">
        <v>79937.52</v>
      </c>
      <c r="U136" s="28">
        <v>77270.7</v>
      </c>
      <c r="V136" s="28">
        <v>96129.54</v>
      </c>
      <c r="Z136" s="28"/>
      <c r="AA136" s="28"/>
    </row>
    <row r="137" spans="1:27" s="3" customFormat="1" x14ac:dyDescent="0.2">
      <c r="A137" s="25">
        <v>914</v>
      </c>
      <c r="B137" s="26" t="s">
        <v>591</v>
      </c>
      <c r="C137" s="25">
        <v>914</v>
      </c>
      <c r="D137" s="27">
        <v>4</v>
      </c>
      <c r="E137" s="27">
        <v>3</v>
      </c>
      <c r="F137" s="27" t="s">
        <v>534</v>
      </c>
      <c r="G137" s="27">
        <f t="shared" si="52"/>
        <v>914</v>
      </c>
      <c r="H137" s="27" t="str">
        <f t="shared" si="28"/>
        <v>4-3-07-914</v>
      </c>
      <c r="I137" s="26" t="s">
        <v>119</v>
      </c>
      <c r="J137" s="28">
        <f>SUM(K137:V137)</f>
        <v>75396.36</v>
      </c>
      <c r="K137" s="28">
        <v>6183.84</v>
      </c>
      <c r="L137" s="28">
        <v>7327.32</v>
      </c>
      <c r="M137" s="28">
        <v>9334</v>
      </c>
      <c r="N137" s="28">
        <v>3047.72</v>
      </c>
      <c r="O137" s="28">
        <v>5887.44</v>
      </c>
      <c r="P137" s="28">
        <v>7011.16</v>
      </c>
      <c r="Q137" s="28">
        <v>5910.84</v>
      </c>
      <c r="R137" s="28">
        <v>8640.84</v>
      </c>
      <c r="S137" s="28">
        <v>6359.6</v>
      </c>
      <c r="T137" s="28">
        <v>5574.4</v>
      </c>
      <c r="U137" s="28">
        <v>5371.6</v>
      </c>
      <c r="V137" s="28">
        <v>4747.6000000000004</v>
      </c>
      <c r="Z137" s="28"/>
      <c r="AA137" s="28"/>
    </row>
    <row r="138" spans="1:27" s="3" customFormat="1" x14ac:dyDescent="0.2">
      <c r="A138" s="25">
        <v>915</v>
      </c>
      <c r="B138" s="26" t="s">
        <v>592</v>
      </c>
      <c r="C138" s="25">
        <v>915</v>
      </c>
      <c r="D138" s="27">
        <v>4</v>
      </c>
      <c r="E138" s="27">
        <v>3</v>
      </c>
      <c r="F138" s="27" t="s">
        <v>534</v>
      </c>
      <c r="G138" s="27">
        <f t="shared" si="52"/>
        <v>915</v>
      </c>
      <c r="H138" s="27" t="str">
        <f t="shared" ref="H138:H201" si="53">CONCATENATE(D138,"-",E138,"-",F138,"-",G138)</f>
        <v>4-3-07-915</v>
      </c>
      <c r="I138" s="26" t="s">
        <v>120</v>
      </c>
      <c r="J138" s="28">
        <f>SUM(K138:V138)</f>
        <v>4196535.9799999995</v>
      </c>
      <c r="K138" s="28">
        <v>357931.6</v>
      </c>
      <c r="L138" s="28">
        <v>348726.56</v>
      </c>
      <c r="M138" s="28">
        <v>342075.24</v>
      </c>
      <c r="N138" s="28">
        <v>353130.44</v>
      </c>
      <c r="O138" s="28">
        <v>352951.03999999998</v>
      </c>
      <c r="P138" s="28">
        <v>331530.68</v>
      </c>
      <c r="Q138" s="28">
        <v>352322.36</v>
      </c>
      <c r="R138" s="28">
        <v>343140.72</v>
      </c>
      <c r="S138" s="28">
        <v>311587.12</v>
      </c>
      <c r="T138" s="28">
        <v>336833.38</v>
      </c>
      <c r="U138" s="28">
        <v>344952.66</v>
      </c>
      <c r="V138" s="28">
        <v>421354.18</v>
      </c>
      <c r="Z138" s="28"/>
      <c r="AA138" s="28"/>
    </row>
    <row r="139" spans="1:27" s="3" customFormat="1" x14ac:dyDescent="0.2">
      <c r="A139" s="25">
        <v>916</v>
      </c>
      <c r="B139" s="26"/>
      <c r="C139" s="25">
        <v>916</v>
      </c>
      <c r="D139" s="27">
        <v>4</v>
      </c>
      <c r="E139" s="27">
        <v>3</v>
      </c>
      <c r="F139" s="27" t="s">
        <v>534</v>
      </c>
      <c r="G139" s="27">
        <f t="shared" si="52"/>
        <v>916</v>
      </c>
      <c r="H139" s="27" t="str">
        <f t="shared" si="53"/>
        <v>4-3-07-916</v>
      </c>
      <c r="I139" s="26" t="s">
        <v>121</v>
      </c>
      <c r="J139" s="28">
        <f>SUM(K139:V139)</f>
        <v>0</v>
      </c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Z139" s="28"/>
      <c r="AA139" s="28"/>
    </row>
    <row r="140" spans="1:27" s="3" customFormat="1" x14ac:dyDescent="0.2">
      <c r="A140" s="25">
        <v>917</v>
      </c>
      <c r="B140" s="26" t="s">
        <v>593</v>
      </c>
      <c r="C140" s="25">
        <v>917</v>
      </c>
      <c r="D140" s="27">
        <v>4</v>
      </c>
      <c r="E140" s="27">
        <v>3</v>
      </c>
      <c r="F140" s="27" t="s">
        <v>534</v>
      </c>
      <c r="G140" s="27">
        <f t="shared" si="52"/>
        <v>917</v>
      </c>
      <c r="H140" s="27" t="str">
        <f t="shared" si="53"/>
        <v>4-3-07-917</v>
      </c>
      <c r="I140" s="26" t="s">
        <v>122</v>
      </c>
      <c r="J140" s="28">
        <f>SUM(K140:V140)</f>
        <v>732807.98239999998</v>
      </c>
      <c r="K140" s="28">
        <v>67016.039999999994</v>
      </c>
      <c r="L140" s="28">
        <v>63383.839999999997</v>
      </c>
      <c r="M140" s="28">
        <v>62050.04</v>
      </c>
      <c r="N140" s="28">
        <v>60740.68</v>
      </c>
      <c r="O140" s="28">
        <v>60019.263200000001</v>
      </c>
      <c r="P140" s="28">
        <v>61792.12</v>
      </c>
      <c r="Q140" s="28">
        <v>60789.56</v>
      </c>
      <c r="R140" s="28">
        <v>61447.360000000001</v>
      </c>
      <c r="S140" s="28">
        <v>62492.04</v>
      </c>
      <c r="T140" s="28">
        <v>54454.66</v>
      </c>
      <c r="U140" s="28">
        <v>58472.159199999995</v>
      </c>
      <c r="V140" s="28">
        <v>60150.22</v>
      </c>
      <c r="Z140" s="28"/>
      <c r="AA140" s="28"/>
    </row>
    <row r="141" spans="1:27" s="3" customFormat="1" x14ac:dyDescent="0.2">
      <c r="A141" s="25">
        <v>918</v>
      </c>
      <c r="B141" s="26" t="s">
        <v>594</v>
      </c>
      <c r="C141" s="25">
        <v>918</v>
      </c>
      <c r="D141" s="27">
        <v>4</v>
      </c>
      <c r="E141" s="27">
        <v>3</v>
      </c>
      <c r="F141" s="27" t="s">
        <v>534</v>
      </c>
      <c r="G141" s="27">
        <f t="shared" si="52"/>
        <v>918</v>
      </c>
      <c r="H141" s="27" t="str">
        <f t="shared" si="53"/>
        <v>4-3-07-918</v>
      </c>
      <c r="I141" s="26" t="s">
        <v>123</v>
      </c>
      <c r="J141" s="28">
        <f>SUM(K141:V141)</f>
        <v>0</v>
      </c>
      <c r="K141" s="28">
        <v>0</v>
      </c>
      <c r="L141" s="28">
        <v>0</v>
      </c>
      <c r="M141" s="28">
        <v>0</v>
      </c>
      <c r="N141" s="28">
        <v>0</v>
      </c>
      <c r="O141" s="28">
        <v>0</v>
      </c>
      <c r="P141" s="28">
        <v>0</v>
      </c>
      <c r="Q141" s="28">
        <v>0</v>
      </c>
      <c r="R141" s="28">
        <v>0</v>
      </c>
      <c r="S141" s="28">
        <v>0</v>
      </c>
      <c r="T141" s="28">
        <v>0</v>
      </c>
      <c r="U141" s="28">
        <v>0</v>
      </c>
      <c r="V141" s="28">
        <v>0</v>
      </c>
      <c r="Z141" s="28"/>
      <c r="AA141" s="28"/>
    </row>
    <row r="142" spans="1:27" s="3" customFormat="1" x14ac:dyDescent="0.2">
      <c r="A142" s="25">
        <v>919</v>
      </c>
      <c r="B142" s="26"/>
      <c r="C142" s="25">
        <v>919</v>
      </c>
      <c r="D142" s="27">
        <v>4</v>
      </c>
      <c r="E142" s="27">
        <v>3</v>
      </c>
      <c r="F142" s="27" t="s">
        <v>534</v>
      </c>
      <c r="G142" s="27">
        <f t="shared" si="52"/>
        <v>919</v>
      </c>
      <c r="H142" s="27" t="str">
        <f t="shared" si="53"/>
        <v>4-3-07-919</v>
      </c>
      <c r="I142" s="26" t="s">
        <v>124</v>
      </c>
      <c r="J142" s="28">
        <f>SUM(K142:V142)</f>
        <v>0</v>
      </c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Z142" s="28"/>
      <c r="AA142" s="28"/>
    </row>
    <row r="143" spans="1:27" s="3" customFormat="1" x14ac:dyDescent="0.2">
      <c r="A143" s="29"/>
      <c r="B143" s="22"/>
      <c r="C143" s="29"/>
      <c r="D143" s="23">
        <v>4</v>
      </c>
      <c r="E143" s="23">
        <v>3</v>
      </c>
      <c r="F143" s="23" t="s">
        <v>535</v>
      </c>
      <c r="G143" s="23">
        <v>0</v>
      </c>
      <c r="H143" s="23" t="str">
        <f t="shared" si="53"/>
        <v>4-3-08-0</v>
      </c>
      <c r="I143" s="22" t="s">
        <v>125</v>
      </c>
      <c r="J143" s="24">
        <f>SUM(J144:J147)</f>
        <v>907348.81120000011</v>
      </c>
      <c r="K143" s="24">
        <f t="shared" ref="K143:V143" si="54">SUM(K144:K147)</f>
        <v>62595.790399999998</v>
      </c>
      <c r="L143" s="24">
        <f t="shared" si="54"/>
        <v>68167.06</v>
      </c>
      <c r="M143" s="24">
        <f t="shared" si="54"/>
        <v>63489.4</v>
      </c>
      <c r="N143" s="24">
        <f t="shared" si="54"/>
        <v>71147.829999999987</v>
      </c>
      <c r="O143" s="24">
        <f t="shared" si="54"/>
        <v>85146.359999999986</v>
      </c>
      <c r="P143" s="24">
        <f t="shared" si="54"/>
        <v>75404.679999999993</v>
      </c>
      <c r="Q143" s="24">
        <f t="shared" si="54"/>
        <v>47430.759999999995</v>
      </c>
      <c r="R143" s="24">
        <f t="shared" si="54"/>
        <v>152976.72</v>
      </c>
      <c r="S143" s="24">
        <f t="shared" si="54"/>
        <v>94384.68</v>
      </c>
      <c r="T143" s="24">
        <f t="shared" si="54"/>
        <v>53772.42</v>
      </c>
      <c r="U143" s="24">
        <f t="shared" si="54"/>
        <v>72748.260000000009</v>
      </c>
      <c r="V143" s="24">
        <f t="shared" si="54"/>
        <v>60084.8508</v>
      </c>
      <c r="Z143" s="24">
        <v>907348.81</v>
      </c>
      <c r="AA143" s="24">
        <f>Z143-J143</f>
        <v>-1.2000000569969416E-3</v>
      </c>
    </row>
    <row r="144" spans="1:27" s="3" customFormat="1" x14ac:dyDescent="0.2">
      <c r="A144" s="25">
        <v>920</v>
      </c>
      <c r="B144" s="26" t="s">
        <v>595</v>
      </c>
      <c r="C144" s="25">
        <v>920</v>
      </c>
      <c r="D144" s="27">
        <v>4</v>
      </c>
      <c r="E144" s="27">
        <v>3</v>
      </c>
      <c r="F144" s="27" t="s">
        <v>535</v>
      </c>
      <c r="G144" s="27">
        <f>+C144</f>
        <v>920</v>
      </c>
      <c r="H144" s="27" t="str">
        <f t="shared" si="53"/>
        <v>4-3-08-920</v>
      </c>
      <c r="I144" s="26" t="s">
        <v>126</v>
      </c>
      <c r="J144" s="28">
        <f>SUM(K144:V144)</f>
        <v>5888.9818000000014</v>
      </c>
      <c r="K144" s="28">
        <v>568.11040000000003</v>
      </c>
      <c r="L144" s="28">
        <v>599.29999999999995</v>
      </c>
      <c r="M144" s="28">
        <v>351</v>
      </c>
      <c r="N144" s="28">
        <v>531.30999999999995</v>
      </c>
      <c r="O144" s="28">
        <v>145.6</v>
      </c>
      <c r="P144" s="28">
        <v>347.36</v>
      </c>
      <c r="Q144" s="28">
        <v>617.76</v>
      </c>
      <c r="R144" s="28">
        <v>291.2</v>
      </c>
      <c r="S144" s="28">
        <v>203.84</v>
      </c>
      <c r="T144" s="28">
        <v>717.08</v>
      </c>
      <c r="U144" s="28">
        <v>817.44</v>
      </c>
      <c r="V144" s="28">
        <v>698.98140000000012</v>
      </c>
      <c r="Z144" s="28"/>
      <c r="AA144" s="28"/>
    </row>
    <row r="145" spans="1:27" s="3" customFormat="1" x14ac:dyDescent="0.2">
      <c r="A145" s="25">
        <v>921</v>
      </c>
      <c r="B145" s="26" t="s">
        <v>596</v>
      </c>
      <c r="C145" s="25">
        <v>921</v>
      </c>
      <c r="D145" s="27">
        <v>4</v>
      </c>
      <c r="E145" s="27">
        <v>3</v>
      </c>
      <c r="F145" s="27" t="s">
        <v>535</v>
      </c>
      <c r="G145" s="27">
        <f>+C145</f>
        <v>921</v>
      </c>
      <c r="H145" s="27" t="str">
        <f t="shared" si="53"/>
        <v>4-3-08-921</v>
      </c>
      <c r="I145" s="26" t="s">
        <v>127</v>
      </c>
      <c r="J145" s="28">
        <f>SUM(K145:V145)</f>
        <v>411819.2</v>
      </c>
      <c r="K145" s="28">
        <v>36922.6</v>
      </c>
      <c r="L145" s="28">
        <v>35496.76</v>
      </c>
      <c r="M145" s="28">
        <v>29267.68</v>
      </c>
      <c r="N145" s="28">
        <v>34365.24</v>
      </c>
      <c r="O145" s="28">
        <v>34970.519999999997</v>
      </c>
      <c r="P145" s="28">
        <v>34606</v>
      </c>
      <c r="Q145" s="28">
        <v>16348.8</v>
      </c>
      <c r="R145" s="28">
        <v>70250.960000000006</v>
      </c>
      <c r="S145" s="28">
        <v>37181.56</v>
      </c>
      <c r="T145" s="28">
        <v>18752.5</v>
      </c>
      <c r="U145" s="28">
        <v>32256.38</v>
      </c>
      <c r="V145" s="28">
        <v>31400.2</v>
      </c>
      <c r="Z145" s="28"/>
      <c r="AA145" s="28"/>
    </row>
    <row r="146" spans="1:27" s="3" customFormat="1" x14ac:dyDescent="0.2">
      <c r="A146" s="25">
        <v>922</v>
      </c>
      <c r="B146" s="26" t="s">
        <v>597</v>
      </c>
      <c r="C146" s="25">
        <v>922</v>
      </c>
      <c r="D146" s="27">
        <v>4</v>
      </c>
      <c r="E146" s="27">
        <v>3</v>
      </c>
      <c r="F146" s="27" t="s">
        <v>535</v>
      </c>
      <c r="G146" s="27">
        <f>+C146</f>
        <v>922</v>
      </c>
      <c r="H146" s="27" t="str">
        <f t="shared" si="53"/>
        <v>4-3-08-922</v>
      </c>
      <c r="I146" s="26" t="s">
        <v>128</v>
      </c>
      <c r="J146" s="28">
        <f>SUM(K146:V146)</f>
        <v>489640.62940000003</v>
      </c>
      <c r="K146" s="28">
        <v>25105.08</v>
      </c>
      <c r="L146" s="28">
        <v>32071</v>
      </c>
      <c r="M146" s="28">
        <v>33870.720000000001</v>
      </c>
      <c r="N146" s="28">
        <v>36251.279999999999</v>
      </c>
      <c r="O146" s="28">
        <v>50030.239999999998</v>
      </c>
      <c r="P146" s="28">
        <v>40451.32</v>
      </c>
      <c r="Q146" s="28">
        <v>30464.2</v>
      </c>
      <c r="R146" s="28">
        <v>82434.559999999998</v>
      </c>
      <c r="S146" s="28">
        <v>56999.28</v>
      </c>
      <c r="T146" s="28">
        <v>34302.839999999997</v>
      </c>
      <c r="U146" s="28">
        <v>39674.44</v>
      </c>
      <c r="V146" s="28">
        <v>27985.669399999999</v>
      </c>
      <c r="Z146" s="28"/>
      <c r="AA146" s="28"/>
    </row>
    <row r="147" spans="1:27" s="3" customFormat="1" x14ac:dyDescent="0.2">
      <c r="A147" s="25">
        <v>923</v>
      </c>
      <c r="B147" s="26"/>
      <c r="C147" s="25">
        <v>923</v>
      </c>
      <c r="D147" s="27">
        <v>4</v>
      </c>
      <c r="E147" s="27">
        <v>3</v>
      </c>
      <c r="F147" s="27" t="s">
        <v>535</v>
      </c>
      <c r="G147" s="27">
        <f>+C147</f>
        <v>923</v>
      </c>
      <c r="H147" s="27" t="str">
        <f t="shared" si="53"/>
        <v>4-3-08-923</v>
      </c>
      <c r="I147" s="26" t="s">
        <v>129</v>
      </c>
      <c r="J147" s="28">
        <f>SUM(K147:V147)</f>
        <v>0</v>
      </c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Z147" s="28"/>
      <c r="AA147" s="28"/>
    </row>
    <row r="148" spans="1:27" s="3" customFormat="1" x14ac:dyDescent="0.2">
      <c r="A148" s="29"/>
      <c r="B148" s="22"/>
      <c r="C148" s="29"/>
      <c r="D148" s="23">
        <v>4</v>
      </c>
      <c r="E148" s="23">
        <v>3</v>
      </c>
      <c r="F148" s="23" t="s">
        <v>536</v>
      </c>
      <c r="G148" s="23">
        <v>0</v>
      </c>
      <c r="H148" s="23" t="str">
        <f t="shared" si="53"/>
        <v>4-3-09-0</v>
      </c>
      <c r="I148" s="22" t="s">
        <v>130</v>
      </c>
      <c r="J148" s="24">
        <f>SUM(J149:J151)</f>
        <v>4452830.7811000003</v>
      </c>
      <c r="K148" s="24">
        <f t="shared" ref="K148:V148" si="55">SUM(K149:K151)</f>
        <v>254746.674</v>
      </c>
      <c r="L148" s="24">
        <f t="shared" si="55"/>
        <v>337130.10759999999</v>
      </c>
      <c r="M148" s="24">
        <f t="shared" si="55"/>
        <v>675881.09680000006</v>
      </c>
      <c r="N148" s="24">
        <f t="shared" si="55"/>
        <v>306952.98399999994</v>
      </c>
      <c r="O148" s="24">
        <f t="shared" si="55"/>
        <v>467496.35399999993</v>
      </c>
      <c r="P148" s="24">
        <f t="shared" si="55"/>
        <v>316629.51840000006</v>
      </c>
      <c r="Q148" s="24">
        <f t="shared" si="55"/>
        <v>478919.64640000009</v>
      </c>
      <c r="R148" s="24">
        <f t="shared" si="55"/>
        <v>345715.60920000001</v>
      </c>
      <c r="S148" s="24">
        <f t="shared" si="55"/>
        <v>302096.26199999999</v>
      </c>
      <c r="T148" s="24">
        <f t="shared" si="55"/>
        <v>400301.13500000001</v>
      </c>
      <c r="U148" s="24">
        <f t="shared" si="55"/>
        <v>310814.40389999998</v>
      </c>
      <c r="V148" s="24">
        <f t="shared" si="55"/>
        <v>256146.98980000001</v>
      </c>
      <c r="Z148" s="24">
        <v>4452830.78</v>
      </c>
      <c r="AA148" s="24">
        <f>Z148-J148</f>
        <v>-1.0999999940395355E-3</v>
      </c>
    </row>
    <row r="149" spans="1:27" s="3" customFormat="1" x14ac:dyDescent="0.2">
      <c r="A149" s="25">
        <v>924</v>
      </c>
      <c r="B149" s="26" t="s">
        <v>598</v>
      </c>
      <c r="C149" s="25">
        <v>924</v>
      </c>
      <c r="D149" s="27">
        <v>4</v>
      </c>
      <c r="E149" s="27">
        <v>3</v>
      </c>
      <c r="F149" s="27" t="s">
        <v>536</v>
      </c>
      <c r="G149" s="27">
        <f>+C149</f>
        <v>924</v>
      </c>
      <c r="H149" s="27" t="str">
        <f t="shared" si="53"/>
        <v>4-3-09-924</v>
      </c>
      <c r="I149" s="26" t="s">
        <v>131</v>
      </c>
      <c r="J149" s="28">
        <f>SUM(K149:V149)</f>
        <v>1472770.7852</v>
      </c>
      <c r="K149" s="28">
        <v>84992.346400000009</v>
      </c>
      <c r="L149" s="28">
        <v>127002.98520000001</v>
      </c>
      <c r="M149" s="28">
        <v>163468.136</v>
      </c>
      <c r="N149" s="28">
        <v>116881.98599999999</v>
      </c>
      <c r="O149" s="28">
        <v>136565.11439999999</v>
      </c>
      <c r="P149" s="28">
        <v>136152.56720000002</v>
      </c>
      <c r="Q149" s="28">
        <v>137247.31280000001</v>
      </c>
      <c r="R149" s="28">
        <v>134697.87760000001</v>
      </c>
      <c r="S149" s="28">
        <v>128379.2276</v>
      </c>
      <c r="T149" s="28">
        <v>114239.9466</v>
      </c>
      <c r="U149" s="28">
        <v>122000.0236</v>
      </c>
      <c r="V149" s="28">
        <v>71143.261800000007</v>
      </c>
      <c r="Z149" s="28"/>
      <c r="AA149" s="28"/>
    </row>
    <row r="150" spans="1:27" s="3" customFormat="1" x14ac:dyDescent="0.2">
      <c r="A150" s="25">
        <v>925</v>
      </c>
      <c r="B150" s="26" t="s">
        <v>599</v>
      </c>
      <c r="C150" s="25">
        <v>925</v>
      </c>
      <c r="D150" s="27">
        <v>4</v>
      </c>
      <c r="E150" s="27">
        <v>3</v>
      </c>
      <c r="F150" s="27" t="s">
        <v>536</v>
      </c>
      <c r="G150" s="27">
        <f>+C150</f>
        <v>925</v>
      </c>
      <c r="H150" s="27" t="str">
        <f t="shared" si="53"/>
        <v>4-3-09-925</v>
      </c>
      <c r="I150" s="26" t="s">
        <v>132</v>
      </c>
      <c r="J150" s="28">
        <f>SUM(K150:V150)</f>
        <v>330309.51459999999</v>
      </c>
      <c r="K150" s="28">
        <v>27061.855599999999</v>
      </c>
      <c r="L150" s="28">
        <v>13113.984</v>
      </c>
      <c r="M150" s="28">
        <v>24498.609199999999</v>
      </c>
      <c r="N150" s="28">
        <v>15481.538800000002</v>
      </c>
      <c r="O150" s="28">
        <v>28980.442399999996</v>
      </c>
      <c r="P150" s="28">
        <v>33830.097600000001</v>
      </c>
      <c r="Q150" s="28">
        <v>29993.1528</v>
      </c>
      <c r="R150" s="28">
        <v>20724.990000000002</v>
      </c>
      <c r="S150" s="28">
        <v>32795.9372</v>
      </c>
      <c r="T150" s="28">
        <v>26157.060799999999</v>
      </c>
      <c r="U150" s="28">
        <v>42940.978600000002</v>
      </c>
      <c r="V150" s="28">
        <v>34730.867600000005</v>
      </c>
      <c r="Z150" s="28"/>
      <c r="AA150" s="28"/>
    </row>
    <row r="151" spans="1:27" s="3" customFormat="1" x14ac:dyDescent="0.2">
      <c r="A151" s="25">
        <v>926</v>
      </c>
      <c r="B151" s="26" t="s">
        <v>600</v>
      </c>
      <c r="C151" s="25">
        <v>926</v>
      </c>
      <c r="D151" s="27">
        <v>4</v>
      </c>
      <c r="E151" s="27">
        <v>3</v>
      </c>
      <c r="F151" s="27" t="s">
        <v>536</v>
      </c>
      <c r="G151" s="27">
        <f>+C151</f>
        <v>926</v>
      </c>
      <c r="H151" s="27" t="str">
        <f t="shared" si="53"/>
        <v>4-3-09-926</v>
      </c>
      <c r="I151" s="26" t="s">
        <v>133</v>
      </c>
      <c r="J151" s="28">
        <f>SUM(K151:V151)</f>
        <v>2649750.4813000001</v>
      </c>
      <c r="K151" s="28">
        <v>142692.47199999998</v>
      </c>
      <c r="L151" s="28">
        <v>197013.1384</v>
      </c>
      <c r="M151" s="28">
        <v>487914.35160000005</v>
      </c>
      <c r="N151" s="28">
        <v>174589.45919999998</v>
      </c>
      <c r="O151" s="28">
        <v>301950.79719999997</v>
      </c>
      <c r="P151" s="28">
        <v>146646.8536</v>
      </c>
      <c r="Q151" s="28">
        <v>311679.18080000003</v>
      </c>
      <c r="R151" s="28">
        <v>190292.74160000001</v>
      </c>
      <c r="S151" s="28">
        <v>140921.09719999999</v>
      </c>
      <c r="T151" s="28">
        <v>259904.12760000001</v>
      </c>
      <c r="U151" s="28">
        <v>145873.40169999999</v>
      </c>
      <c r="V151" s="28">
        <v>150272.86040000001</v>
      </c>
      <c r="Z151" s="28"/>
      <c r="AA151" s="28"/>
    </row>
    <row r="152" spans="1:27" s="3" customFormat="1" x14ac:dyDescent="0.2">
      <c r="A152" s="29"/>
      <c r="B152" s="22"/>
      <c r="C152" s="29"/>
      <c r="D152" s="23">
        <v>4</v>
      </c>
      <c r="E152" s="23">
        <v>3</v>
      </c>
      <c r="F152" s="23">
        <v>10</v>
      </c>
      <c r="G152" s="23">
        <v>0</v>
      </c>
      <c r="H152" s="23" t="str">
        <f t="shared" si="53"/>
        <v>4-3-10-0</v>
      </c>
      <c r="I152" s="22" t="s">
        <v>134</v>
      </c>
      <c r="J152" s="24">
        <f>SUM(J153:J171)</f>
        <v>51429365.846979991</v>
      </c>
      <c r="K152" s="24">
        <f t="shared" ref="K152:V152" si="56">SUM(K153:K171)</f>
        <v>3251749.4515999998</v>
      </c>
      <c r="L152" s="24">
        <f t="shared" si="56"/>
        <v>4388799.1027999995</v>
      </c>
      <c r="M152" s="24">
        <f t="shared" si="56"/>
        <v>4794847.9556</v>
      </c>
      <c r="N152" s="24">
        <f t="shared" si="56"/>
        <v>3555267.2031999994</v>
      </c>
      <c r="O152" s="24">
        <f t="shared" si="56"/>
        <v>4538548.5339999991</v>
      </c>
      <c r="P152" s="24">
        <f t="shared" si="56"/>
        <v>3730151.0092000002</v>
      </c>
      <c r="Q152" s="24">
        <f t="shared" si="56"/>
        <v>5414132.2876000004</v>
      </c>
      <c r="R152" s="24">
        <f t="shared" si="56"/>
        <v>4908611.608</v>
      </c>
      <c r="S152" s="24">
        <f t="shared" si="56"/>
        <v>3985022.1507999995</v>
      </c>
      <c r="T152" s="24">
        <f t="shared" si="56"/>
        <v>4681092.2910999991</v>
      </c>
      <c r="U152" s="24">
        <f t="shared" si="56"/>
        <v>4262612.0463800002</v>
      </c>
      <c r="V152" s="24">
        <f t="shared" si="56"/>
        <v>3918532.2067000004</v>
      </c>
      <c r="Z152" s="24">
        <v>51429365.840000004</v>
      </c>
      <c r="AA152" s="24">
        <f>Z152-J152</f>
        <v>-6.9799870252609253E-3</v>
      </c>
    </row>
    <row r="153" spans="1:27" s="3" customFormat="1" x14ac:dyDescent="0.2">
      <c r="A153" s="25">
        <v>927</v>
      </c>
      <c r="B153" s="26" t="s">
        <v>601</v>
      </c>
      <c r="C153" s="25">
        <v>927</v>
      </c>
      <c r="D153" s="27">
        <v>4</v>
      </c>
      <c r="E153" s="27">
        <v>3</v>
      </c>
      <c r="F153" s="27">
        <v>10</v>
      </c>
      <c r="G153" s="27">
        <f t="shared" ref="G153:G171" si="57">+C153</f>
        <v>927</v>
      </c>
      <c r="H153" s="27" t="str">
        <f t="shared" si="53"/>
        <v>4-3-10-927</v>
      </c>
      <c r="I153" s="26" t="s">
        <v>135</v>
      </c>
      <c r="J153" s="28">
        <f>SUM(K153:V153)</f>
        <v>7730667.4743999997</v>
      </c>
      <c r="K153" s="28">
        <v>453165.38280000002</v>
      </c>
      <c r="L153" s="28">
        <v>677760.59</v>
      </c>
      <c r="M153" s="28">
        <v>803442.5048</v>
      </c>
      <c r="N153" s="28">
        <v>555220.43200000003</v>
      </c>
      <c r="O153" s="28">
        <v>695930.06599999999</v>
      </c>
      <c r="P153" s="28">
        <v>673751</v>
      </c>
      <c r="Q153" s="28">
        <v>647248.03</v>
      </c>
      <c r="R153" s="28">
        <v>738803.89439999999</v>
      </c>
      <c r="S153" s="28">
        <v>632969.96360000013</v>
      </c>
      <c r="T153" s="28">
        <v>634828.34479999985</v>
      </c>
      <c r="U153" s="28">
        <v>660245.36239999998</v>
      </c>
      <c r="V153" s="28">
        <v>557301.90360000008</v>
      </c>
      <c r="Z153" s="28"/>
      <c r="AA153" s="28"/>
    </row>
    <row r="154" spans="1:27" s="3" customFormat="1" x14ac:dyDescent="0.2">
      <c r="A154" s="25">
        <v>928</v>
      </c>
      <c r="B154" s="26" t="s">
        <v>602</v>
      </c>
      <c r="C154" s="25">
        <v>928</v>
      </c>
      <c r="D154" s="27">
        <v>4</v>
      </c>
      <c r="E154" s="27">
        <v>3</v>
      </c>
      <c r="F154" s="27">
        <v>10</v>
      </c>
      <c r="G154" s="27">
        <f t="shared" si="57"/>
        <v>928</v>
      </c>
      <c r="H154" s="27" t="str">
        <f t="shared" si="53"/>
        <v>4-3-10-928</v>
      </c>
      <c r="I154" s="26" t="s">
        <v>136</v>
      </c>
      <c r="J154" s="28">
        <f>SUM(K154:V154)</f>
        <v>46504.005600000004</v>
      </c>
      <c r="K154" s="28">
        <v>1018.1756</v>
      </c>
      <c r="L154" s="28">
        <v>2116.7847999999999</v>
      </c>
      <c r="M154" s="28">
        <v>8503.0504000000001</v>
      </c>
      <c r="N154" s="28">
        <v>2297.7395999999999</v>
      </c>
      <c r="O154" s="28">
        <v>2765.4744000000001</v>
      </c>
      <c r="P154" s="28">
        <v>4787.9208000000017</v>
      </c>
      <c r="Q154" s="28">
        <v>4431.6376</v>
      </c>
      <c r="R154" s="28">
        <v>3768.1487999999999</v>
      </c>
      <c r="S154" s="28">
        <v>0</v>
      </c>
      <c r="T154" s="28">
        <v>9573.9331999999995</v>
      </c>
      <c r="U154" s="28">
        <v>4025.2082</v>
      </c>
      <c r="V154" s="28">
        <v>3215.9322000000002</v>
      </c>
      <c r="Z154" s="28"/>
      <c r="AA154" s="28"/>
    </row>
    <row r="155" spans="1:27" s="3" customFormat="1" x14ac:dyDescent="0.2">
      <c r="A155" s="25">
        <v>929</v>
      </c>
      <c r="B155" s="26" t="s">
        <v>603</v>
      </c>
      <c r="C155" s="25">
        <v>929</v>
      </c>
      <c r="D155" s="27">
        <v>4</v>
      </c>
      <c r="E155" s="27">
        <v>3</v>
      </c>
      <c r="F155" s="27">
        <v>10</v>
      </c>
      <c r="G155" s="27">
        <f t="shared" si="57"/>
        <v>929</v>
      </c>
      <c r="H155" s="27" t="str">
        <f t="shared" si="53"/>
        <v>4-3-10-929</v>
      </c>
      <c r="I155" s="26" t="s">
        <v>137</v>
      </c>
      <c r="J155" s="28">
        <f>SUM(K155:V155)</f>
        <v>679132.47739999997</v>
      </c>
      <c r="K155" s="28">
        <v>89554.966799999995</v>
      </c>
      <c r="L155" s="28">
        <v>63954.638800000001</v>
      </c>
      <c r="M155" s="28">
        <v>50708.995999999999</v>
      </c>
      <c r="N155" s="28">
        <v>37456.738799999999</v>
      </c>
      <c r="O155" s="28">
        <v>69743.627200000003</v>
      </c>
      <c r="P155" s="28">
        <v>39224.993600000002</v>
      </c>
      <c r="Q155" s="28">
        <v>46465.795999999995</v>
      </c>
      <c r="R155" s="28">
        <v>67473.364400000006</v>
      </c>
      <c r="S155" s="28">
        <v>47351.584799999997</v>
      </c>
      <c r="T155" s="28">
        <v>46787.317199999998</v>
      </c>
      <c r="U155" s="28">
        <v>40069.016000000003</v>
      </c>
      <c r="V155" s="28">
        <v>80341.437800000014</v>
      </c>
      <c r="Z155" s="28"/>
      <c r="AA155" s="28"/>
    </row>
    <row r="156" spans="1:27" s="3" customFormat="1" x14ac:dyDescent="0.2">
      <c r="A156" s="25">
        <v>930</v>
      </c>
      <c r="B156" s="26" t="s">
        <v>604</v>
      </c>
      <c r="C156" s="25">
        <v>930</v>
      </c>
      <c r="D156" s="27">
        <v>4</v>
      </c>
      <c r="E156" s="27">
        <v>3</v>
      </c>
      <c r="F156" s="27">
        <v>10</v>
      </c>
      <c r="G156" s="27">
        <f t="shared" si="57"/>
        <v>930</v>
      </c>
      <c r="H156" s="27" t="str">
        <f t="shared" si="53"/>
        <v>4-3-10-930</v>
      </c>
      <c r="I156" s="26" t="s">
        <v>138</v>
      </c>
      <c r="J156" s="28">
        <f>SUM(K156:V156)</f>
        <v>25942309.694599997</v>
      </c>
      <c r="K156" s="28">
        <v>1010249.7704</v>
      </c>
      <c r="L156" s="28">
        <v>2294818.4635999999</v>
      </c>
      <c r="M156" s="28">
        <v>1917340.9683999999</v>
      </c>
      <c r="N156" s="28">
        <v>1977651.5667999999</v>
      </c>
      <c r="O156" s="28">
        <v>2246520.8168000001</v>
      </c>
      <c r="P156" s="28">
        <v>1687660.8580000002</v>
      </c>
      <c r="Q156" s="28">
        <v>3452293.0052</v>
      </c>
      <c r="R156" s="28">
        <v>2256541.4403999997</v>
      </c>
      <c r="S156" s="28">
        <v>2216635.8708000001</v>
      </c>
      <c r="T156" s="28">
        <v>2704255.06</v>
      </c>
      <c r="U156" s="28">
        <v>2264339.4462000001</v>
      </c>
      <c r="V156" s="28">
        <v>1914002.4279999998</v>
      </c>
      <c r="Z156" s="28"/>
      <c r="AA156" s="28"/>
    </row>
    <row r="157" spans="1:27" s="3" customFormat="1" x14ac:dyDescent="0.2">
      <c r="A157" s="25">
        <v>931</v>
      </c>
      <c r="B157" s="26" t="s">
        <v>605</v>
      </c>
      <c r="C157" s="25">
        <v>931</v>
      </c>
      <c r="D157" s="27">
        <v>4</v>
      </c>
      <c r="E157" s="27">
        <v>3</v>
      </c>
      <c r="F157" s="27">
        <v>10</v>
      </c>
      <c r="G157" s="27">
        <f t="shared" si="57"/>
        <v>931</v>
      </c>
      <c r="H157" s="27" t="str">
        <f t="shared" si="53"/>
        <v>4-3-10-931</v>
      </c>
      <c r="I157" s="26" t="s">
        <v>139</v>
      </c>
      <c r="J157" s="28">
        <f>SUM(K157:V157)</f>
        <v>0</v>
      </c>
      <c r="K157" s="28">
        <v>0</v>
      </c>
      <c r="L157" s="28">
        <v>0</v>
      </c>
      <c r="M157" s="28">
        <v>0</v>
      </c>
      <c r="N157" s="28">
        <v>0</v>
      </c>
      <c r="O157" s="28">
        <v>0</v>
      </c>
      <c r="P157" s="28">
        <v>0</v>
      </c>
      <c r="Q157" s="28">
        <v>0</v>
      </c>
      <c r="R157" s="28">
        <v>0</v>
      </c>
      <c r="S157" s="28">
        <v>0</v>
      </c>
      <c r="T157" s="28">
        <v>0</v>
      </c>
      <c r="U157" s="28">
        <v>0</v>
      </c>
      <c r="V157" s="28">
        <v>0</v>
      </c>
      <c r="Z157" s="28"/>
      <c r="AA157" s="28"/>
    </row>
    <row r="158" spans="1:27" s="3" customFormat="1" x14ac:dyDescent="0.2">
      <c r="A158" s="25">
        <v>932</v>
      </c>
      <c r="B158" s="26"/>
      <c r="C158" s="25">
        <v>932</v>
      </c>
      <c r="D158" s="27">
        <v>4</v>
      </c>
      <c r="E158" s="27">
        <v>3</v>
      </c>
      <c r="F158" s="27">
        <v>10</v>
      </c>
      <c r="G158" s="27">
        <f t="shared" si="57"/>
        <v>932</v>
      </c>
      <c r="H158" s="27" t="str">
        <f t="shared" si="53"/>
        <v>4-3-10-932</v>
      </c>
      <c r="I158" s="26" t="s">
        <v>140</v>
      </c>
      <c r="J158" s="28">
        <f>SUM(K158:V158)</f>
        <v>0</v>
      </c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Z158" s="28"/>
      <c r="AA158" s="28"/>
    </row>
    <row r="159" spans="1:27" s="3" customFormat="1" x14ac:dyDescent="0.2">
      <c r="A159" s="25">
        <v>933</v>
      </c>
      <c r="B159" s="26"/>
      <c r="C159" s="25">
        <v>933</v>
      </c>
      <c r="D159" s="27">
        <v>4</v>
      </c>
      <c r="E159" s="27">
        <v>3</v>
      </c>
      <c r="F159" s="27">
        <v>10</v>
      </c>
      <c r="G159" s="27">
        <f t="shared" si="57"/>
        <v>933</v>
      </c>
      <c r="H159" s="27" t="str">
        <f t="shared" si="53"/>
        <v>4-3-10-933</v>
      </c>
      <c r="I159" s="26" t="s">
        <v>141</v>
      </c>
      <c r="J159" s="28">
        <f>SUM(K159:V159)</f>
        <v>0</v>
      </c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Z159" s="28"/>
      <c r="AA159" s="28"/>
    </row>
    <row r="160" spans="1:27" s="3" customFormat="1" x14ac:dyDescent="0.2">
      <c r="A160" s="25">
        <v>934</v>
      </c>
      <c r="B160" s="26" t="s">
        <v>606</v>
      </c>
      <c r="C160" s="25">
        <v>934</v>
      </c>
      <c r="D160" s="27">
        <v>4</v>
      </c>
      <c r="E160" s="27">
        <v>3</v>
      </c>
      <c r="F160" s="27">
        <v>10</v>
      </c>
      <c r="G160" s="27">
        <f t="shared" si="57"/>
        <v>934</v>
      </c>
      <c r="H160" s="27" t="str">
        <f t="shared" si="53"/>
        <v>4-3-10-934</v>
      </c>
      <c r="I160" s="26" t="s">
        <v>142</v>
      </c>
      <c r="J160" s="28">
        <f>SUM(K160:V160)</f>
        <v>6132493.5542000001</v>
      </c>
      <c r="K160" s="28">
        <v>318862.81439999997</v>
      </c>
      <c r="L160" s="28">
        <v>473656.26879999996</v>
      </c>
      <c r="M160" s="28">
        <v>538118.43279999995</v>
      </c>
      <c r="N160" s="28">
        <v>453542.75199999998</v>
      </c>
      <c r="O160" s="28">
        <v>527442.29200000002</v>
      </c>
      <c r="P160" s="28">
        <v>540621.04200000002</v>
      </c>
      <c r="Q160" s="28">
        <v>549359.40280000004</v>
      </c>
      <c r="R160" s="28">
        <v>604765.04400000011</v>
      </c>
      <c r="S160" s="28">
        <v>534854.97</v>
      </c>
      <c r="T160" s="28">
        <v>535459.11379999993</v>
      </c>
      <c r="U160" s="28">
        <v>577777.31180000002</v>
      </c>
      <c r="V160" s="28">
        <v>478034.10979999998</v>
      </c>
      <c r="Z160" s="28"/>
      <c r="AA160" s="28"/>
    </row>
    <row r="161" spans="1:27" s="3" customFormat="1" x14ac:dyDescent="0.2">
      <c r="A161" s="25">
        <v>935</v>
      </c>
      <c r="B161" s="26" t="s">
        <v>607</v>
      </c>
      <c r="C161" s="25">
        <v>935</v>
      </c>
      <c r="D161" s="27">
        <v>4</v>
      </c>
      <c r="E161" s="27">
        <v>3</v>
      </c>
      <c r="F161" s="27">
        <v>10</v>
      </c>
      <c r="G161" s="27">
        <f t="shared" si="57"/>
        <v>935</v>
      </c>
      <c r="H161" s="27" t="str">
        <f t="shared" si="53"/>
        <v>4-3-10-935</v>
      </c>
      <c r="I161" s="26" t="s">
        <v>143</v>
      </c>
      <c r="J161" s="28">
        <f>SUM(K161:V161)</f>
        <v>651907.93720000004</v>
      </c>
      <c r="K161" s="28">
        <v>38023.362000000001</v>
      </c>
      <c r="L161" s="28">
        <v>58698.556799999998</v>
      </c>
      <c r="M161" s="28">
        <v>63822.371599999999</v>
      </c>
      <c r="N161" s="28">
        <v>46020.275600000001</v>
      </c>
      <c r="O161" s="28">
        <v>51974.457600000002</v>
      </c>
      <c r="P161" s="28">
        <v>61536.924799999993</v>
      </c>
      <c r="Q161" s="28">
        <v>54245.75</v>
      </c>
      <c r="R161" s="28">
        <v>67965.164799999999</v>
      </c>
      <c r="S161" s="28">
        <v>60212.167600000001</v>
      </c>
      <c r="T161" s="28">
        <v>55749.270200000006</v>
      </c>
      <c r="U161" s="28">
        <v>50782.880200000007</v>
      </c>
      <c r="V161" s="28">
        <v>42876.755999999994</v>
      </c>
      <c r="Z161" s="28"/>
      <c r="AA161" s="28"/>
    </row>
    <row r="162" spans="1:27" s="3" customFormat="1" x14ac:dyDescent="0.2">
      <c r="A162" s="25">
        <v>936</v>
      </c>
      <c r="B162" s="26" t="s">
        <v>608</v>
      </c>
      <c r="C162" s="25">
        <v>936</v>
      </c>
      <c r="D162" s="27">
        <v>4</v>
      </c>
      <c r="E162" s="27">
        <v>3</v>
      </c>
      <c r="F162" s="27">
        <v>10</v>
      </c>
      <c r="G162" s="27">
        <f t="shared" si="57"/>
        <v>936</v>
      </c>
      <c r="H162" s="27" t="str">
        <f t="shared" si="53"/>
        <v>4-3-10-936</v>
      </c>
      <c r="I162" s="26" t="s">
        <v>144</v>
      </c>
      <c r="J162" s="28">
        <f>SUM(K162:V162)</f>
        <v>4562953.8643000005</v>
      </c>
      <c r="K162" s="28">
        <v>229155.0196</v>
      </c>
      <c r="L162" s="28">
        <v>431182.26320000004</v>
      </c>
      <c r="M162" s="28">
        <v>411329.32879999996</v>
      </c>
      <c r="N162" s="28">
        <v>225513.34</v>
      </c>
      <c r="O162" s="28">
        <v>492141.54079999996</v>
      </c>
      <c r="P162" s="28">
        <v>411435.71039999998</v>
      </c>
      <c r="Q162" s="28">
        <v>284528.98239999998</v>
      </c>
      <c r="R162" s="28">
        <v>527307.67960000003</v>
      </c>
      <c r="S162" s="28">
        <v>270139.15240000002</v>
      </c>
      <c r="T162" s="28">
        <v>364082.63970000006</v>
      </c>
      <c r="U162" s="28">
        <v>355205.2023</v>
      </c>
      <c r="V162" s="28">
        <v>560933.00510000007</v>
      </c>
      <c r="Z162" s="28"/>
      <c r="AA162" s="28"/>
    </row>
    <row r="163" spans="1:27" s="3" customFormat="1" x14ac:dyDescent="0.2">
      <c r="A163" s="25">
        <v>937</v>
      </c>
      <c r="B163" s="26" t="s">
        <v>609</v>
      </c>
      <c r="C163" s="25">
        <v>937</v>
      </c>
      <c r="D163" s="27">
        <v>4</v>
      </c>
      <c r="E163" s="27">
        <v>3</v>
      </c>
      <c r="F163" s="27">
        <v>10</v>
      </c>
      <c r="G163" s="27">
        <f t="shared" si="57"/>
        <v>937</v>
      </c>
      <c r="H163" s="27" t="str">
        <f t="shared" si="53"/>
        <v>4-3-10-937</v>
      </c>
      <c r="I163" s="26" t="s">
        <v>145</v>
      </c>
      <c r="J163" s="28">
        <f>SUM(K163:V163)</f>
        <v>579001.32160000002</v>
      </c>
      <c r="K163" s="28">
        <v>43075.614399999999</v>
      </c>
      <c r="L163" s="28">
        <v>56348.5</v>
      </c>
      <c r="M163" s="28">
        <v>69266.745599999995</v>
      </c>
      <c r="N163" s="28">
        <v>33317.918400000002</v>
      </c>
      <c r="O163" s="28">
        <v>49813.2336</v>
      </c>
      <c r="P163" s="28">
        <v>59357.604800000001</v>
      </c>
      <c r="Q163" s="28">
        <v>40141.873200000002</v>
      </c>
      <c r="R163" s="28">
        <v>54517.66840000001</v>
      </c>
      <c r="S163" s="28">
        <v>38669.0772</v>
      </c>
      <c r="T163" s="28">
        <v>42001.939199999993</v>
      </c>
      <c r="U163" s="28">
        <v>45763.977999999996</v>
      </c>
      <c r="V163" s="28">
        <v>46727.168799999999</v>
      </c>
      <c r="Z163" s="28"/>
      <c r="AA163" s="28"/>
    </row>
    <row r="164" spans="1:27" s="3" customFormat="1" x14ac:dyDescent="0.2">
      <c r="A164" s="25">
        <v>938</v>
      </c>
      <c r="B164" s="26"/>
      <c r="C164" s="25">
        <v>938</v>
      </c>
      <c r="D164" s="27">
        <v>4</v>
      </c>
      <c r="E164" s="27">
        <v>3</v>
      </c>
      <c r="F164" s="27">
        <v>10</v>
      </c>
      <c r="G164" s="27">
        <f t="shared" si="57"/>
        <v>938</v>
      </c>
      <c r="H164" s="27" t="str">
        <f t="shared" si="53"/>
        <v>4-3-10-938</v>
      </c>
      <c r="I164" s="26" t="s">
        <v>146</v>
      </c>
      <c r="J164" s="28">
        <f>SUM(K164:V164)</f>
        <v>0</v>
      </c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Z164" s="28"/>
      <c r="AA164" s="28"/>
    </row>
    <row r="165" spans="1:27" s="3" customFormat="1" x14ac:dyDescent="0.2">
      <c r="A165" s="25">
        <v>939</v>
      </c>
      <c r="B165" s="26" t="s">
        <v>610</v>
      </c>
      <c r="C165" s="25">
        <v>939</v>
      </c>
      <c r="D165" s="27">
        <v>4</v>
      </c>
      <c r="E165" s="27">
        <v>3</v>
      </c>
      <c r="F165" s="27">
        <v>10</v>
      </c>
      <c r="G165" s="27">
        <f t="shared" si="57"/>
        <v>939</v>
      </c>
      <c r="H165" s="27" t="str">
        <f t="shared" si="53"/>
        <v>4-3-10-939</v>
      </c>
      <c r="I165" s="26" t="s">
        <v>147</v>
      </c>
      <c r="J165" s="28">
        <f>SUM(K165:V165)</f>
        <v>1266730.1217999998</v>
      </c>
      <c r="K165" s="28">
        <v>61626.349199999997</v>
      </c>
      <c r="L165" s="28">
        <v>93766.873200000002</v>
      </c>
      <c r="M165" s="28">
        <v>200298.26440000001</v>
      </c>
      <c r="N165" s="28">
        <v>78904.12920000001</v>
      </c>
      <c r="O165" s="28">
        <v>188090.57800000001</v>
      </c>
      <c r="P165" s="28">
        <v>153982.49359999999</v>
      </c>
      <c r="Q165" s="28">
        <v>50674.21840000002</v>
      </c>
      <c r="R165" s="28">
        <v>131248.37960000001</v>
      </c>
      <c r="S165" s="28">
        <v>70352.521199999988</v>
      </c>
      <c r="T165" s="28">
        <v>131099.51919999998</v>
      </c>
      <c r="U165" s="28">
        <v>75460.722999999998</v>
      </c>
      <c r="V165" s="28">
        <v>31226.072799999998</v>
      </c>
      <c r="Z165" s="28"/>
      <c r="AA165" s="28"/>
    </row>
    <row r="166" spans="1:27" s="3" customFormat="1" x14ac:dyDescent="0.2">
      <c r="A166" s="25">
        <v>940</v>
      </c>
      <c r="B166" s="26" t="s">
        <v>148</v>
      </c>
      <c r="C166" s="25">
        <v>940</v>
      </c>
      <c r="D166" s="27">
        <v>4</v>
      </c>
      <c r="E166" s="27">
        <v>3</v>
      </c>
      <c r="F166" s="27">
        <v>10</v>
      </c>
      <c r="G166" s="27">
        <f t="shared" si="57"/>
        <v>940</v>
      </c>
      <c r="H166" s="27" t="str">
        <f t="shared" si="53"/>
        <v>4-3-10-940</v>
      </c>
      <c r="I166" s="26" t="s">
        <v>149</v>
      </c>
      <c r="J166" s="28">
        <f>SUM(K166:V166)</f>
        <v>41988.874199999998</v>
      </c>
      <c r="K166" s="28">
        <v>1841.6632</v>
      </c>
      <c r="L166" s="28">
        <v>4478.2919999999995</v>
      </c>
      <c r="M166" s="28">
        <v>3488.5344</v>
      </c>
      <c r="N166" s="28">
        <v>3218.1448</v>
      </c>
      <c r="O166" s="28">
        <v>7531.8880000000008</v>
      </c>
      <c r="P166" s="28">
        <v>3437.2103999999999</v>
      </c>
      <c r="Q166" s="28">
        <v>2722.72</v>
      </c>
      <c r="R166" s="28">
        <v>3455.7744000000002</v>
      </c>
      <c r="S166" s="28">
        <v>3628.9708000000001</v>
      </c>
      <c r="T166" s="28">
        <v>2666.1673999999994</v>
      </c>
      <c r="U166" s="28">
        <v>3938.8361999999997</v>
      </c>
      <c r="V166" s="28">
        <v>1580.6726000000001</v>
      </c>
      <c r="Z166" s="28"/>
      <c r="AA166" s="28"/>
    </row>
    <row r="167" spans="1:27" s="3" customFormat="1" x14ac:dyDescent="0.2">
      <c r="A167" s="25">
        <v>944</v>
      </c>
      <c r="B167" s="26" t="s">
        <v>611</v>
      </c>
      <c r="C167" s="25">
        <v>944</v>
      </c>
      <c r="D167" s="27">
        <v>4</v>
      </c>
      <c r="E167" s="27">
        <v>3</v>
      </c>
      <c r="F167" s="27">
        <v>10</v>
      </c>
      <c r="G167" s="27">
        <f t="shared" si="57"/>
        <v>944</v>
      </c>
      <c r="H167" s="27" t="str">
        <f t="shared" si="53"/>
        <v>4-3-10-944</v>
      </c>
      <c r="I167" s="26" t="s">
        <v>150</v>
      </c>
      <c r="J167" s="28">
        <f>SUM(K167:V167)</f>
        <v>151474.97560000003</v>
      </c>
      <c r="K167" s="28">
        <v>5876.1664000000001</v>
      </c>
      <c r="L167" s="28">
        <v>10321.058799999999</v>
      </c>
      <c r="M167" s="28">
        <v>13338.5044</v>
      </c>
      <c r="N167" s="28">
        <v>8840.1508000000013</v>
      </c>
      <c r="O167" s="28">
        <v>20718.926799999997</v>
      </c>
      <c r="P167" s="28">
        <v>15669.3472</v>
      </c>
      <c r="Q167" s="28">
        <v>11405.706000000004</v>
      </c>
      <c r="R167" s="28">
        <v>14217.834800000001</v>
      </c>
      <c r="S167" s="28">
        <v>16413.644</v>
      </c>
      <c r="T167" s="28">
        <v>12016.796999999999</v>
      </c>
      <c r="U167" s="28">
        <v>12842.005800000001</v>
      </c>
      <c r="V167" s="28">
        <v>9814.8335999999999</v>
      </c>
      <c r="Z167" s="28"/>
      <c r="AA167" s="28"/>
    </row>
    <row r="168" spans="1:27" s="3" customFormat="1" x14ac:dyDescent="0.2">
      <c r="A168" s="25">
        <v>949</v>
      </c>
      <c r="B168" s="26" t="s">
        <v>612</v>
      </c>
      <c r="C168" s="25">
        <v>949</v>
      </c>
      <c r="D168" s="27">
        <v>4</v>
      </c>
      <c r="E168" s="27">
        <v>3</v>
      </c>
      <c r="F168" s="27">
        <v>10</v>
      </c>
      <c r="G168" s="27">
        <f t="shared" si="57"/>
        <v>949</v>
      </c>
      <c r="H168" s="27" t="str">
        <f t="shared" si="53"/>
        <v>4-3-10-949</v>
      </c>
      <c r="I168" s="26" t="s">
        <v>151</v>
      </c>
      <c r="J168" s="28">
        <f>SUM(K168:V168)</f>
        <v>3208661.0888799997</v>
      </c>
      <c r="K168" s="28">
        <v>993150.97959999996</v>
      </c>
      <c r="L168" s="28">
        <v>188920.02479999998</v>
      </c>
      <c r="M168" s="28">
        <v>694458.41920000012</v>
      </c>
      <c r="N168" s="28">
        <v>107118.3308</v>
      </c>
      <c r="O168" s="28">
        <v>164277.67199999999</v>
      </c>
      <c r="P168" s="28">
        <v>41796.367600000005</v>
      </c>
      <c r="Q168" s="28">
        <v>236556.2316</v>
      </c>
      <c r="R168" s="28">
        <v>416801.96480000002</v>
      </c>
      <c r="S168" s="28">
        <v>51493.4732</v>
      </c>
      <c r="T168" s="28">
        <v>52160.802199999991</v>
      </c>
      <c r="U168" s="28">
        <v>127529.58348</v>
      </c>
      <c r="V168" s="28">
        <v>134397.2396</v>
      </c>
      <c r="Z168" s="28"/>
      <c r="AA168" s="28"/>
    </row>
    <row r="169" spans="1:27" s="3" customFormat="1" x14ac:dyDescent="0.2">
      <c r="A169" s="25">
        <v>1004</v>
      </c>
      <c r="B169" s="26" t="s">
        <v>613</v>
      </c>
      <c r="C169" s="25">
        <v>1004</v>
      </c>
      <c r="D169" s="27">
        <v>4</v>
      </c>
      <c r="E169" s="27">
        <v>3</v>
      </c>
      <c r="F169" s="27">
        <v>10</v>
      </c>
      <c r="G169" s="27">
        <f t="shared" si="57"/>
        <v>1004</v>
      </c>
      <c r="H169" s="27" t="str">
        <f t="shared" si="53"/>
        <v>4-3-10-1004</v>
      </c>
      <c r="I169" s="26" t="s">
        <v>152</v>
      </c>
      <c r="J169" s="28">
        <f>SUM(K169:V169)</f>
        <v>204951.81719999999</v>
      </c>
      <c r="K169" s="28">
        <v>6149.1872000000003</v>
      </c>
      <c r="L169" s="28">
        <v>12529.218000000001</v>
      </c>
      <c r="M169" s="28">
        <v>15511.334799999999</v>
      </c>
      <c r="N169" s="28">
        <v>15605.1844</v>
      </c>
      <c r="O169" s="28">
        <v>15307.0008</v>
      </c>
      <c r="P169" s="28">
        <v>19183.216</v>
      </c>
      <c r="Q169" s="28">
        <v>7671.1544000000004</v>
      </c>
      <c r="R169" s="28">
        <v>7556.1095999999998</v>
      </c>
      <c r="S169" s="28">
        <v>15094.4352</v>
      </c>
      <c r="T169" s="28">
        <v>59912.897199999999</v>
      </c>
      <c r="U169" s="28">
        <v>18384.542799999999</v>
      </c>
      <c r="V169" s="28">
        <v>12047.536799999998</v>
      </c>
      <c r="Z169" s="28"/>
      <c r="AA169" s="28"/>
    </row>
    <row r="170" spans="1:27" s="3" customFormat="1" x14ac:dyDescent="0.2">
      <c r="A170" s="25">
        <v>1019</v>
      </c>
      <c r="B170" s="26"/>
      <c r="C170" s="25">
        <v>1019</v>
      </c>
      <c r="D170" s="27">
        <v>4</v>
      </c>
      <c r="E170" s="27">
        <v>3</v>
      </c>
      <c r="F170" s="27">
        <v>10</v>
      </c>
      <c r="G170" s="27">
        <f t="shared" si="57"/>
        <v>1019</v>
      </c>
      <c r="H170" s="27" t="str">
        <f t="shared" si="53"/>
        <v>4-3-10-1019</v>
      </c>
      <c r="I170" s="26" t="s">
        <v>153</v>
      </c>
      <c r="J170" s="28">
        <f>SUM(K170:V170)</f>
        <v>0</v>
      </c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Z170" s="28"/>
      <c r="AA170" s="28"/>
    </row>
    <row r="171" spans="1:27" s="3" customFormat="1" x14ac:dyDescent="0.2">
      <c r="A171" s="25">
        <v>1021</v>
      </c>
      <c r="B171" s="26" t="s">
        <v>614</v>
      </c>
      <c r="C171" s="25">
        <v>1021</v>
      </c>
      <c r="D171" s="27">
        <v>4</v>
      </c>
      <c r="E171" s="27">
        <v>3</v>
      </c>
      <c r="F171" s="27">
        <v>10</v>
      </c>
      <c r="G171" s="27">
        <f t="shared" si="57"/>
        <v>1021</v>
      </c>
      <c r="H171" s="27" t="str">
        <f t="shared" si="53"/>
        <v>4-3-10-1021</v>
      </c>
      <c r="I171" s="26" t="s">
        <v>154</v>
      </c>
      <c r="J171" s="28">
        <f>SUM(K171:V171)</f>
        <v>230588.64</v>
      </c>
      <c r="K171" s="28">
        <v>0</v>
      </c>
      <c r="L171" s="28">
        <v>20247.57</v>
      </c>
      <c r="M171" s="28">
        <v>5220.5</v>
      </c>
      <c r="N171" s="28">
        <v>10560.5</v>
      </c>
      <c r="O171" s="28">
        <v>6290.96</v>
      </c>
      <c r="P171" s="28">
        <v>17706.32</v>
      </c>
      <c r="Q171" s="28">
        <v>26387.78</v>
      </c>
      <c r="R171" s="28">
        <v>14189.14</v>
      </c>
      <c r="S171" s="28">
        <v>27206.32</v>
      </c>
      <c r="T171" s="28">
        <v>30498.49</v>
      </c>
      <c r="U171" s="28">
        <v>26247.95</v>
      </c>
      <c r="V171" s="28">
        <v>46033.11</v>
      </c>
      <c r="Z171" s="28"/>
      <c r="AA171" s="28"/>
    </row>
    <row r="172" spans="1:27" s="3" customFormat="1" x14ac:dyDescent="0.2">
      <c r="A172" s="29"/>
      <c r="B172" s="22"/>
      <c r="C172" s="29"/>
      <c r="D172" s="23">
        <v>4</v>
      </c>
      <c r="E172" s="23">
        <v>3</v>
      </c>
      <c r="F172" s="23">
        <v>11</v>
      </c>
      <c r="G172" s="23">
        <v>0</v>
      </c>
      <c r="H172" s="23" t="str">
        <f t="shared" si="53"/>
        <v>4-3-11-0</v>
      </c>
      <c r="I172" s="22" t="s">
        <v>155</v>
      </c>
      <c r="J172" s="24">
        <f>SUM(J173:J175)</f>
        <v>8159269.2800000012</v>
      </c>
      <c r="K172" s="24">
        <f t="shared" ref="K172:V172" si="58">SUM(K173:K175)</f>
        <v>2387578.7200000002</v>
      </c>
      <c r="L172" s="24">
        <f t="shared" si="58"/>
        <v>895168.73</v>
      </c>
      <c r="M172" s="24">
        <f t="shared" si="58"/>
        <v>475365.32</v>
      </c>
      <c r="N172" s="24">
        <f t="shared" si="58"/>
        <v>388797.73</v>
      </c>
      <c r="O172" s="24">
        <f t="shared" si="58"/>
        <v>507693.05</v>
      </c>
      <c r="P172" s="24">
        <f t="shared" si="58"/>
        <v>555705.14</v>
      </c>
      <c r="Q172" s="24">
        <f t="shared" si="58"/>
        <v>407845.28</v>
      </c>
      <c r="R172" s="24">
        <f t="shared" si="58"/>
        <v>432238.02</v>
      </c>
      <c r="S172" s="24">
        <f t="shared" si="58"/>
        <v>518260.54000000004</v>
      </c>
      <c r="T172" s="24">
        <f t="shared" si="58"/>
        <v>469983.81</v>
      </c>
      <c r="U172" s="24">
        <f t="shared" si="58"/>
        <v>483786.31000000006</v>
      </c>
      <c r="V172" s="24">
        <f t="shared" si="58"/>
        <v>636846.63</v>
      </c>
      <c r="Z172" s="24">
        <v>8159269.2800000003</v>
      </c>
      <c r="AA172" s="24">
        <f>Z172-J172</f>
        <v>0</v>
      </c>
    </row>
    <row r="173" spans="1:27" s="3" customFormat="1" x14ac:dyDescent="0.2">
      <c r="A173" s="25">
        <v>941</v>
      </c>
      <c r="B173" s="26" t="s">
        <v>615</v>
      </c>
      <c r="C173" s="25">
        <v>941</v>
      </c>
      <c r="D173" s="27">
        <v>4</v>
      </c>
      <c r="E173" s="27">
        <v>3</v>
      </c>
      <c r="F173" s="27">
        <v>11</v>
      </c>
      <c r="G173" s="27">
        <f>+C173</f>
        <v>941</v>
      </c>
      <c r="H173" s="27" t="str">
        <f t="shared" si="53"/>
        <v>4-3-11-941</v>
      </c>
      <c r="I173" s="26" t="s">
        <v>156</v>
      </c>
      <c r="J173" s="28">
        <f>SUM(K173:V173)</f>
        <v>4606736.9200000009</v>
      </c>
      <c r="K173" s="28">
        <v>2163848.2000000002</v>
      </c>
      <c r="L173" s="28">
        <v>604384.21</v>
      </c>
      <c r="M173" s="28">
        <v>165560.24</v>
      </c>
      <c r="N173" s="28">
        <v>135029.41</v>
      </c>
      <c r="O173" s="28">
        <v>115956.25</v>
      </c>
      <c r="P173" s="28">
        <v>227803.02</v>
      </c>
      <c r="Q173" s="28">
        <v>114647.44</v>
      </c>
      <c r="R173" s="28">
        <v>142455.01999999999</v>
      </c>
      <c r="S173" s="28">
        <v>227390.22</v>
      </c>
      <c r="T173" s="28">
        <v>186226.05</v>
      </c>
      <c r="U173" s="28">
        <v>178006.03</v>
      </c>
      <c r="V173" s="28">
        <v>345430.83</v>
      </c>
      <c r="Z173" s="28"/>
      <c r="AA173" s="28"/>
    </row>
    <row r="174" spans="1:27" s="3" customFormat="1" x14ac:dyDescent="0.2">
      <c r="A174" s="25">
        <v>942</v>
      </c>
      <c r="B174" s="26"/>
      <c r="C174" s="25">
        <v>942</v>
      </c>
      <c r="D174" s="27">
        <v>4</v>
      </c>
      <c r="E174" s="27">
        <v>3</v>
      </c>
      <c r="F174" s="27">
        <v>11</v>
      </c>
      <c r="G174" s="27">
        <f>+C174</f>
        <v>942</v>
      </c>
      <c r="H174" s="27" t="str">
        <f t="shared" si="53"/>
        <v>4-3-11-942</v>
      </c>
      <c r="I174" s="26" t="s">
        <v>157</v>
      </c>
      <c r="J174" s="28">
        <f>SUM(K174:V174)</f>
        <v>0</v>
      </c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Z174" s="28"/>
      <c r="AA174" s="28"/>
    </row>
    <row r="175" spans="1:27" s="3" customFormat="1" x14ac:dyDescent="0.2">
      <c r="A175" s="25">
        <v>943</v>
      </c>
      <c r="B175" s="26" t="s">
        <v>616</v>
      </c>
      <c r="C175" s="25">
        <v>943</v>
      </c>
      <c r="D175" s="27">
        <v>4</v>
      </c>
      <c r="E175" s="27">
        <v>3</v>
      </c>
      <c r="F175" s="27">
        <v>11</v>
      </c>
      <c r="G175" s="27">
        <f>+C175</f>
        <v>943</v>
      </c>
      <c r="H175" s="27" t="str">
        <f t="shared" si="53"/>
        <v>4-3-11-943</v>
      </c>
      <c r="I175" s="26" t="s">
        <v>158</v>
      </c>
      <c r="J175" s="28">
        <f>SUM(K175:V175)</f>
        <v>3552532.3600000003</v>
      </c>
      <c r="K175" s="28">
        <v>223730.52</v>
      </c>
      <c r="L175" s="28">
        <v>290784.52</v>
      </c>
      <c r="M175" s="28">
        <v>309805.08</v>
      </c>
      <c r="N175" s="28">
        <v>253768.32000000001</v>
      </c>
      <c r="O175" s="28">
        <v>391736.8</v>
      </c>
      <c r="P175" s="28">
        <v>327902.12</v>
      </c>
      <c r="Q175" s="28">
        <v>293197.84000000003</v>
      </c>
      <c r="R175" s="28">
        <v>289783</v>
      </c>
      <c r="S175" s="28">
        <v>290870.32</v>
      </c>
      <c r="T175" s="28">
        <v>283757.76</v>
      </c>
      <c r="U175" s="28">
        <v>305780.28000000003</v>
      </c>
      <c r="V175" s="28">
        <v>291415.8</v>
      </c>
      <c r="Z175" s="28"/>
      <c r="AA175" s="28"/>
    </row>
    <row r="176" spans="1:27" s="3" customFormat="1" x14ac:dyDescent="0.2">
      <c r="A176" s="29"/>
      <c r="B176" s="22"/>
      <c r="C176" s="29"/>
      <c r="D176" s="23">
        <v>4</v>
      </c>
      <c r="E176" s="23">
        <v>3</v>
      </c>
      <c r="F176" s="23">
        <v>12</v>
      </c>
      <c r="G176" s="23">
        <v>0</v>
      </c>
      <c r="H176" s="23" t="str">
        <f t="shared" si="53"/>
        <v>4-3-12-0</v>
      </c>
      <c r="I176" s="22" t="s">
        <v>159</v>
      </c>
      <c r="J176" s="24">
        <f>SUM(J177:J180)</f>
        <v>14063293.069366667</v>
      </c>
      <c r="K176" s="24">
        <f t="shared" ref="K176:V176" si="59">SUM(K177:K180)</f>
        <v>308556.00880000001</v>
      </c>
      <c r="L176" s="24">
        <f t="shared" si="59"/>
        <v>818270.81959999993</v>
      </c>
      <c r="M176" s="24">
        <f t="shared" si="59"/>
        <v>1223282.5071999999</v>
      </c>
      <c r="N176" s="24">
        <f t="shared" si="59"/>
        <v>540501.84759999998</v>
      </c>
      <c r="O176" s="24">
        <f t="shared" si="59"/>
        <v>3523949.4159999997</v>
      </c>
      <c r="P176" s="24">
        <f t="shared" si="59"/>
        <v>1027465.3012</v>
      </c>
      <c r="Q176" s="24">
        <f t="shared" si="59"/>
        <v>1469934.7884</v>
      </c>
      <c r="R176" s="24">
        <f t="shared" si="59"/>
        <v>755699.47439999995</v>
      </c>
      <c r="S176" s="24">
        <f t="shared" si="59"/>
        <v>425462.14880000002</v>
      </c>
      <c r="T176" s="24">
        <f t="shared" si="59"/>
        <v>1150025.9575999998</v>
      </c>
      <c r="U176" s="24">
        <f t="shared" si="59"/>
        <v>1658988.1659000001</v>
      </c>
      <c r="V176" s="24">
        <f t="shared" si="59"/>
        <v>1161156.6338666668</v>
      </c>
      <c r="Z176" s="24">
        <v>14063293.08</v>
      </c>
      <c r="AA176" s="24">
        <f>Z176-J176</f>
        <v>1.0633332654833794E-2</v>
      </c>
    </row>
    <row r="177" spans="1:27" s="3" customFormat="1" x14ac:dyDescent="0.2">
      <c r="A177" s="25">
        <v>945</v>
      </c>
      <c r="B177" s="26" t="s">
        <v>617</v>
      </c>
      <c r="C177" s="25">
        <v>945</v>
      </c>
      <c r="D177" s="27">
        <v>4</v>
      </c>
      <c r="E177" s="27">
        <v>3</v>
      </c>
      <c r="F177" s="27">
        <v>12</v>
      </c>
      <c r="G177" s="27">
        <f>+C177</f>
        <v>945</v>
      </c>
      <c r="H177" s="27" t="str">
        <f t="shared" si="53"/>
        <v>4-3-12-945</v>
      </c>
      <c r="I177" s="26" t="s">
        <v>160</v>
      </c>
      <c r="J177" s="28">
        <f>SUM(K177:V177)</f>
        <v>234897.13779999994</v>
      </c>
      <c r="K177" s="28">
        <v>7154.2639999999992</v>
      </c>
      <c r="L177" s="28">
        <v>11825.8608</v>
      </c>
      <c r="M177" s="28">
        <v>18967.530400000003</v>
      </c>
      <c r="N177" s="28">
        <v>17910.328800000003</v>
      </c>
      <c r="O177" s="28">
        <v>17974.626799999998</v>
      </c>
      <c r="P177" s="28">
        <v>9441.3436000000002</v>
      </c>
      <c r="Q177" s="28">
        <v>14212.1356</v>
      </c>
      <c r="R177" s="28">
        <v>21219.452799999999</v>
      </c>
      <c r="S177" s="28">
        <v>16060.293600000001</v>
      </c>
      <c r="T177" s="28">
        <v>30428.782800000001</v>
      </c>
      <c r="U177" s="28">
        <v>47871.277999999998</v>
      </c>
      <c r="V177" s="28">
        <v>21831.240600000001</v>
      </c>
      <c r="Z177" s="28"/>
      <c r="AA177" s="28"/>
    </row>
    <row r="178" spans="1:27" s="3" customFormat="1" x14ac:dyDescent="0.2">
      <c r="A178" s="25">
        <v>946</v>
      </c>
      <c r="B178" s="26" t="s">
        <v>618</v>
      </c>
      <c r="C178" s="25">
        <v>946</v>
      </c>
      <c r="D178" s="27">
        <v>4</v>
      </c>
      <c r="E178" s="27">
        <v>3</v>
      </c>
      <c r="F178" s="27">
        <v>12</v>
      </c>
      <c r="G178" s="27">
        <f>+C178</f>
        <v>946</v>
      </c>
      <c r="H178" s="27" t="str">
        <f t="shared" si="53"/>
        <v>4-3-12-946</v>
      </c>
      <c r="I178" s="26" t="s">
        <v>161</v>
      </c>
      <c r="J178" s="28">
        <f>SUM(K178:V178)</f>
        <v>1353943.8067999999</v>
      </c>
      <c r="K178" s="28">
        <v>14205.645999999999</v>
      </c>
      <c r="L178" s="28">
        <v>67420.636400000003</v>
      </c>
      <c r="M178" s="28">
        <v>104182.8944</v>
      </c>
      <c r="N178" s="28">
        <v>150606.01919999998</v>
      </c>
      <c r="O178" s="28">
        <v>396923.10319999995</v>
      </c>
      <c r="P178" s="28">
        <v>6889.568400000001</v>
      </c>
      <c r="Q178" s="28">
        <v>53224.854800000001</v>
      </c>
      <c r="R178" s="28">
        <v>28246.763999999999</v>
      </c>
      <c r="S178" s="28">
        <v>96747.767999999996</v>
      </c>
      <c r="T178" s="28">
        <v>20209.474999999999</v>
      </c>
      <c r="U178" s="28">
        <v>395019.70299999998</v>
      </c>
      <c r="V178" s="28">
        <v>20267.374400000001</v>
      </c>
      <c r="Z178" s="28"/>
      <c r="AA178" s="28"/>
    </row>
    <row r="179" spans="1:27" s="3" customFormat="1" x14ac:dyDescent="0.2">
      <c r="A179" s="25">
        <v>947</v>
      </c>
      <c r="B179" s="26" t="s">
        <v>619</v>
      </c>
      <c r="C179" s="25">
        <v>947</v>
      </c>
      <c r="D179" s="27">
        <v>4</v>
      </c>
      <c r="E179" s="27">
        <v>3</v>
      </c>
      <c r="F179" s="27">
        <v>12</v>
      </c>
      <c r="G179" s="27">
        <f>+C179</f>
        <v>947</v>
      </c>
      <c r="H179" s="27" t="str">
        <f t="shared" si="53"/>
        <v>4-3-12-947</v>
      </c>
      <c r="I179" s="26" t="s">
        <v>162</v>
      </c>
      <c r="J179" s="28">
        <f>SUM(K179:V179)</f>
        <v>94803.069400000022</v>
      </c>
      <c r="K179" s="28">
        <v>3427.5383999999999</v>
      </c>
      <c r="L179" s="28">
        <v>4818.2159999999994</v>
      </c>
      <c r="M179" s="28">
        <v>37553.245600000002</v>
      </c>
      <c r="N179" s="28">
        <v>35904.913200000003</v>
      </c>
      <c r="O179" s="28">
        <v>0</v>
      </c>
      <c r="P179" s="28">
        <v>2142.8471999999997</v>
      </c>
      <c r="Q179" s="28">
        <v>1605.7028</v>
      </c>
      <c r="R179" s="28">
        <v>2537.5479999999998</v>
      </c>
      <c r="S179" s="28">
        <v>0</v>
      </c>
      <c r="T179" s="28">
        <v>1772.9087999999997</v>
      </c>
      <c r="U179" s="28">
        <v>2156.975600000002</v>
      </c>
      <c r="V179" s="28">
        <v>2883.1738000000023</v>
      </c>
      <c r="Z179" s="28"/>
      <c r="AA179" s="28"/>
    </row>
    <row r="180" spans="1:27" s="3" customFormat="1" x14ac:dyDescent="0.2">
      <c r="A180" s="25">
        <v>948</v>
      </c>
      <c r="B180" s="26" t="s">
        <v>620</v>
      </c>
      <c r="C180" s="25">
        <v>948</v>
      </c>
      <c r="D180" s="27">
        <v>4</v>
      </c>
      <c r="E180" s="27">
        <v>3</v>
      </c>
      <c r="F180" s="27">
        <v>12</v>
      </c>
      <c r="G180" s="27">
        <f>+C180</f>
        <v>948</v>
      </c>
      <c r="H180" s="27" t="str">
        <f t="shared" si="53"/>
        <v>4-3-12-948</v>
      </c>
      <c r="I180" s="26" t="s">
        <v>163</v>
      </c>
      <c r="J180" s="28">
        <f>SUM(K180:V180)</f>
        <v>12379649.055366667</v>
      </c>
      <c r="K180" s="28">
        <v>283768.56040000002</v>
      </c>
      <c r="L180" s="28">
        <v>734206.10639999993</v>
      </c>
      <c r="M180" s="28">
        <v>1062578.8367999999</v>
      </c>
      <c r="N180" s="28">
        <v>336080.58640000003</v>
      </c>
      <c r="O180" s="28">
        <v>3109051.6859999998</v>
      </c>
      <c r="P180" s="28">
        <v>1008991.542</v>
      </c>
      <c r="Q180" s="28">
        <v>1400892.0951999999</v>
      </c>
      <c r="R180" s="28">
        <v>703695.70959999994</v>
      </c>
      <c r="S180" s="28">
        <v>312654.08720000001</v>
      </c>
      <c r="T180" s="28">
        <v>1097614.791</v>
      </c>
      <c r="U180" s="28">
        <v>1213940.2093000002</v>
      </c>
      <c r="V180" s="28">
        <v>1116174.8450666668</v>
      </c>
      <c r="Z180" s="28"/>
      <c r="AA180" s="28"/>
    </row>
    <row r="181" spans="1:27" s="3" customFormat="1" x14ac:dyDescent="0.2">
      <c r="A181" s="29"/>
      <c r="B181" s="22"/>
      <c r="C181" s="29"/>
      <c r="D181" s="23">
        <v>4</v>
      </c>
      <c r="E181" s="23">
        <v>3</v>
      </c>
      <c r="F181" s="23">
        <v>13</v>
      </c>
      <c r="G181" s="23">
        <v>0</v>
      </c>
      <c r="H181" s="23" t="str">
        <f t="shared" si="53"/>
        <v>4-3-13-0</v>
      </c>
      <c r="I181" s="22" t="s">
        <v>164</v>
      </c>
      <c r="J181" s="24">
        <f>SUM(J182:J189)</f>
        <v>11895218.990199998</v>
      </c>
      <c r="K181" s="24">
        <f t="shared" ref="K181:V181" si="60">SUM(K182:K189)</f>
        <v>531133.11159999995</v>
      </c>
      <c r="L181" s="24">
        <f t="shared" si="60"/>
        <v>793354.48399999994</v>
      </c>
      <c r="M181" s="24">
        <f t="shared" si="60"/>
        <v>920844.3088</v>
      </c>
      <c r="N181" s="24">
        <f t="shared" si="60"/>
        <v>741372.03399999999</v>
      </c>
      <c r="O181" s="24">
        <f t="shared" si="60"/>
        <v>853882.85320000001</v>
      </c>
      <c r="P181" s="24">
        <f t="shared" si="60"/>
        <v>1190143.1724</v>
      </c>
      <c r="Q181" s="24">
        <f t="shared" si="60"/>
        <v>1270063.1163999999</v>
      </c>
      <c r="R181" s="24">
        <f t="shared" si="60"/>
        <v>1409895.5156</v>
      </c>
      <c r="S181" s="24">
        <f t="shared" si="60"/>
        <v>847606.42720000003</v>
      </c>
      <c r="T181" s="24">
        <f t="shared" si="60"/>
        <v>1248641.5266</v>
      </c>
      <c r="U181" s="24">
        <f t="shared" si="60"/>
        <v>1229443.8182000001</v>
      </c>
      <c r="V181" s="24">
        <f t="shared" si="60"/>
        <v>858838.62219999998</v>
      </c>
      <c r="Z181" s="24">
        <v>11895218.99</v>
      </c>
      <c r="AA181" s="24">
        <f>Z181-J181</f>
        <v>-1.9999779760837555E-4</v>
      </c>
    </row>
    <row r="182" spans="1:27" s="3" customFormat="1" x14ac:dyDescent="0.2">
      <c r="A182" s="25">
        <v>950</v>
      </c>
      <c r="B182" s="26" t="s">
        <v>621</v>
      </c>
      <c r="C182" s="25">
        <v>950</v>
      </c>
      <c r="D182" s="27">
        <v>4</v>
      </c>
      <c r="E182" s="27">
        <v>3</v>
      </c>
      <c r="F182" s="27">
        <v>13</v>
      </c>
      <c r="G182" s="27">
        <f t="shared" ref="G182:G189" si="61">+C182</f>
        <v>950</v>
      </c>
      <c r="H182" s="27" t="str">
        <f t="shared" si="53"/>
        <v>4-3-13-950</v>
      </c>
      <c r="I182" s="26" t="s">
        <v>165</v>
      </c>
      <c r="J182" s="28">
        <f>SUM(K182:V182)</f>
        <v>8787858.9733999986</v>
      </c>
      <c r="K182" s="28">
        <v>287561.7524</v>
      </c>
      <c r="L182" s="28">
        <v>559854.1936</v>
      </c>
      <c r="M182" s="28">
        <v>659926.8676</v>
      </c>
      <c r="N182" s="28">
        <v>484504.61800000002</v>
      </c>
      <c r="O182" s="28">
        <v>600790.78280000004</v>
      </c>
      <c r="P182" s="28">
        <v>942554.11120000004</v>
      </c>
      <c r="Q182" s="28">
        <v>1015469.624</v>
      </c>
      <c r="R182" s="28">
        <v>1050103.4595999999</v>
      </c>
      <c r="S182" s="28">
        <v>668298.64919999999</v>
      </c>
      <c r="T182" s="28">
        <v>1018301.0604</v>
      </c>
      <c r="U182" s="28">
        <v>825274.14320000005</v>
      </c>
      <c r="V182" s="28">
        <v>675219.71140000003</v>
      </c>
      <c r="Z182" s="28"/>
      <c r="AA182" s="28"/>
    </row>
    <row r="183" spans="1:27" s="3" customFormat="1" x14ac:dyDescent="0.2">
      <c r="A183" s="25">
        <v>951</v>
      </c>
      <c r="B183" s="26"/>
      <c r="C183" s="25">
        <v>951</v>
      </c>
      <c r="D183" s="27">
        <v>4</v>
      </c>
      <c r="E183" s="27">
        <v>3</v>
      </c>
      <c r="F183" s="27">
        <v>13</v>
      </c>
      <c r="G183" s="27">
        <f t="shared" si="61"/>
        <v>951</v>
      </c>
      <c r="H183" s="27" t="str">
        <f t="shared" si="53"/>
        <v>4-3-13-951</v>
      </c>
      <c r="I183" s="26" t="s">
        <v>166</v>
      </c>
      <c r="J183" s="28">
        <f>SUM(K183:V183)</f>
        <v>0</v>
      </c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Z183" s="28"/>
      <c r="AA183" s="28"/>
    </row>
    <row r="184" spans="1:27" s="3" customFormat="1" x14ac:dyDescent="0.2">
      <c r="A184" s="25">
        <v>952</v>
      </c>
      <c r="B184" s="26" t="s">
        <v>622</v>
      </c>
      <c r="C184" s="25">
        <v>952</v>
      </c>
      <c r="D184" s="27">
        <v>4</v>
      </c>
      <c r="E184" s="27">
        <v>3</v>
      </c>
      <c r="F184" s="27">
        <v>13</v>
      </c>
      <c r="G184" s="27">
        <f t="shared" si="61"/>
        <v>952</v>
      </c>
      <c r="H184" s="27" t="str">
        <f t="shared" si="53"/>
        <v>4-3-13-952</v>
      </c>
      <c r="I184" s="26" t="s">
        <v>167</v>
      </c>
      <c r="J184" s="28">
        <f>SUM(K184:V184)</f>
        <v>0</v>
      </c>
      <c r="K184" s="28">
        <v>0</v>
      </c>
      <c r="L184" s="28">
        <v>0</v>
      </c>
      <c r="M184" s="28">
        <v>0</v>
      </c>
      <c r="N184" s="28">
        <v>0</v>
      </c>
      <c r="O184" s="28">
        <v>0</v>
      </c>
      <c r="P184" s="28">
        <v>0</v>
      </c>
      <c r="Q184" s="28">
        <v>0</v>
      </c>
      <c r="R184" s="28">
        <v>0</v>
      </c>
      <c r="S184" s="28">
        <v>0</v>
      </c>
      <c r="T184" s="28">
        <v>0</v>
      </c>
      <c r="U184" s="28">
        <v>0</v>
      </c>
      <c r="V184" s="28">
        <v>0</v>
      </c>
      <c r="Z184" s="28"/>
      <c r="AA184" s="28"/>
    </row>
    <row r="185" spans="1:27" s="3" customFormat="1" x14ac:dyDescent="0.2">
      <c r="A185" s="25">
        <v>953</v>
      </c>
      <c r="B185" s="26" t="s">
        <v>623</v>
      </c>
      <c r="C185" s="25">
        <v>953</v>
      </c>
      <c r="D185" s="27">
        <v>4</v>
      </c>
      <c r="E185" s="27">
        <v>3</v>
      </c>
      <c r="F185" s="27">
        <v>13</v>
      </c>
      <c r="G185" s="27">
        <f t="shared" si="61"/>
        <v>953</v>
      </c>
      <c r="H185" s="27" t="str">
        <f t="shared" si="53"/>
        <v>4-3-13-953</v>
      </c>
      <c r="I185" s="26" t="s">
        <v>168</v>
      </c>
      <c r="J185" s="28">
        <f>SUM(K185:V185)</f>
        <v>0</v>
      </c>
      <c r="K185" s="28">
        <v>0</v>
      </c>
      <c r="L185" s="28">
        <v>0</v>
      </c>
      <c r="M185" s="28">
        <v>0</v>
      </c>
      <c r="N185" s="28">
        <v>0</v>
      </c>
      <c r="O185" s="28">
        <v>0</v>
      </c>
      <c r="P185" s="28">
        <v>0</v>
      </c>
      <c r="Q185" s="28">
        <v>0</v>
      </c>
      <c r="R185" s="28">
        <v>0</v>
      </c>
      <c r="S185" s="28">
        <v>0</v>
      </c>
      <c r="T185" s="28">
        <v>0</v>
      </c>
      <c r="U185" s="28">
        <v>0</v>
      </c>
      <c r="V185" s="28">
        <v>0</v>
      </c>
      <c r="Z185" s="28"/>
      <c r="AA185" s="28"/>
    </row>
    <row r="186" spans="1:27" s="3" customFormat="1" x14ac:dyDescent="0.2">
      <c r="A186" s="25">
        <v>954</v>
      </c>
      <c r="B186" s="26" t="s">
        <v>624</v>
      </c>
      <c r="C186" s="25">
        <v>954</v>
      </c>
      <c r="D186" s="27">
        <v>4</v>
      </c>
      <c r="E186" s="27">
        <v>3</v>
      </c>
      <c r="F186" s="27">
        <v>13</v>
      </c>
      <c r="G186" s="27">
        <f t="shared" si="61"/>
        <v>954</v>
      </c>
      <c r="H186" s="27" t="str">
        <f t="shared" si="53"/>
        <v>4-3-13-954</v>
      </c>
      <c r="I186" s="26" t="s">
        <v>169</v>
      </c>
      <c r="J186" s="28">
        <f>SUM(K186:V186)</f>
        <v>3107360.0167999999</v>
      </c>
      <c r="K186" s="28">
        <v>243571.35919999998</v>
      </c>
      <c r="L186" s="28">
        <v>233500.2904</v>
      </c>
      <c r="M186" s="28">
        <v>260917.4412</v>
      </c>
      <c r="N186" s="28">
        <v>256867.416</v>
      </c>
      <c r="O186" s="28">
        <v>253092.07039999994</v>
      </c>
      <c r="P186" s="28">
        <v>247589.06120000003</v>
      </c>
      <c r="Q186" s="28">
        <v>254593.49239999996</v>
      </c>
      <c r="R186" s="28">
        <v>359792.05600000004</v>
      </c>
      <c r="S186" s="28">
        <v>179307.77800000002</v>
      </c>
      <c r="T186" s="28">
        <v>230340.46619999994</v>
      </c>
      <c r="U186" s="28">
        <v>404169.67499999999</v>
      </c>
      <c r="V186" s="28">
        <v>183618.91079999998</v>
      </c>
      <c r="Z186" s="28"/>
      <c r="AA186" s="28"/>
    </row>
    <row r="187" spans="1:27" s="3" customFormat="1" x14ac:dyDescent="0.2">
      <c r="A187" s="25">
        <v>955</v>
      </c>
      <c r="B187" s="26" t="s">
        <v>625</v>
      </c>
      <c r="C187" s="25">
        <v>955</v>
      </c>
      <c r="D187" s="27">
        <v>4</v>
      </c>
      <c r="E187" s="27">
        <v>3</v>
      </c>
      <c r="F187" s="27">
        <v>13</v>
      </c>
      <c r="G187" s="27">
        <f t="shared" si="61"/>
        <v>955</v>
      </c>
      <c r="H187" s="27" t="str">
        <f t="shared" si="53"/>
        <v>4-3-13-955</v>
      </c>
      <c r="I187" s="26" t="s">
        <v>170</v>
      </c>
      <c r="J187" s="28">
        <f>SUM(K187:V187)</f>
        <v>0</v>
      </c>
      <c r="K187" s="28">
        <v>0</v>
      </c>
      <c r="L187" s="28">
        <v>0</v>
      </c>
      <c r="M187" s="28">
        <v>0</v>
      </c>
      <c r="N187" s="28">
        <v>0</v>
      </c>
      <c r="O187" s="28">
        <v>0</v>
      </c>
      <c r="P187" s="28">
        <v>0</v>
      </c>
      <c r="Q187" s="28">
        <v>0</v>
      </c>
      <c r="R187" s="28">
        <v>0</v>
      </c>
      <c r="S187" s="28">
        <v>0</v>
      </c>
      <c r="T187" s="28">
        <v>0</v>
      </c>
      <c r="U187" s="28">
        <v>0</v>
      </c>
      <c r="V187" s="28">
        <v>0</v>
      </c>
      <c r="Z187" s="28"/>
      <c r="AA187" s="28"/>
    </row>
    <row r="188" spans="1:27" s="3" customFormat="1" x14ac:dyDescent="0.2">
      <c r="A188" s="25">
        <v>1017</v>
      </c>
      <c r="B188" s="26"/>
      <c r="C188" s="25">
        <v>1017</v>
      </c>
      <c r="D188" s="27">
        <v>4</v>
      </c>
      <c r="E188" s="27">
        <v>3</v>
      </c>
      <c r="F188" s="27">
        <v>13</v>
      </c>
      <c r="G188" s="27">
        <f t="shared" si="61"/>
        <v>1017</v>
      </c>
      <c r="H188" s="27" t="str">
        <f t="shared" si="53"/>
        <v>4-3-13-1017</v>
      </c>
      <c r="I188" s="26" t="s">
        <v>171</v>
      </c>
      <c r="J188" s="28">
        <f>SUM(K188:V188)</f>
        <v>0</v>
      </c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Z188" s="28"/>
      <c r="AA188" s="28"/>
    </row>
    <row r="189" spans="1:27" s="3" customFormat="1" x14ac:dyDescent="0.2">
      <c r="A189" s="25">
        <v>1020</v>
      </c>
      <c r="B189" s="26"/>
      <c r="C189" s="25">
        <v>1020</v>
      </c>
      <c r="D189" s="27">
        <v>4</v>
      </c>
      <c r="E189" s="27">
        <v>3</v>
      </c>
      <c r="F189" s="27">
        <v>13</v>
      </c>
      <c r="G189" s="27">
        <f t="shared" si="61"/>
        <v>1020</v>
      </c>
      <c r="H189" s="27" t="str">
        <f t="shared" si="53"/>
        <v>4-3-13-1020</v>
      </c>
      <c r="I189" s="26" t="s">
        <v>172</v>
      </c>
      <c r="J189" s="28">
        <f>SUM(K189:V189)</f>
        <v>0</v>
      </c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Z189" s="28"/>
      <c r="AA189" s="28"/>
    </row>
    <row r="190" spans="1:27" s="3" customFormat="1" x14ac:dyDescent="0.2">
      <c r="A190" s="29"/>
      <c r="B190" s="22"/>
      <c r="C190" s="29"/>
      <c r="D190" s="23">
        <v>4</v>
      </c>
      <c r="E190" s="23">
        <v>3</v>
      </c>
      <c r="F190" s="23">
        <v>15</v>
      </c>
      <c r="G190" s="23">
        <v>0</v>
      </c>
      <c r="H190" s="23" t="str">
        <f t="shared" si="53"/>
        <v>4-3-15-0</v>
      </c>
      <c r="I190" s="22" t="s">
        <v>173</v>
      </c>
      <c r="J190" s="24">
        <f>SUM(J191:J203)</f>
        <v>0</v>
      </c>
      <c r="K190" s="24">
        <f t="shared" ref="K190:V190" si="62">SUM(K191:K203)</f>
        <v>0</v>
      </c>
      <c r="L190" s="24">
        <f t="shared" si="62"/>
        <v>0</v>
      </c>
      <c r="M190" s="24">
        <f t="shared" si="62"/>
        <v>0</v>
      </c>
      <c r="N190" s="24">
        <f t="shared" si="62"/>
        <v>0</v>
      </c>
      <c r="O190" s="24">
        <f t="shared" si="62"/>
        <v>0</v>
      </c>
      <c r="P190" s="24">
        <f t="shared" si="62"/>
        <v>0</v>
      </c>
      <c r="Q190" s="24">
        <f t="shared" si="62"/>
        <v>0</v>
      </c>
      <c r="R190" s="24">
        <f t="shared" si="62"/>
        <v>0</v>
      </c>
      <c r="S190" s="24">
        <f t="shared" si="62"/>
        <v>0</v>
      </c>
      <c r="T190" s="24">
        <f t="shared" si="62"/>
        <v>0</v>
      </c>
      <c r="U190" s="24">
        <f t="shared" si="62"/>
        <v>0</v>
      </c>
      <c r="V190" s="24">
        <f t="shared" si="62"/>
        <v>0</v>
      </c>
      <c r="Z190" s="24">
        <v>0</v>
      </c>
      <c r="AA190" s="24">
        <f>Z190-J190</f>
        <v>0</v>
      </c>
    </row>
    <row r="191" spans="1:27" s="3" customFormat="1" x14ac:dyDescent="0.2">
      <c r="A191" s="25">
        <v>958</v>
      </c>
      <c r="B191" s="26" t="s">
        <v>626</v>
      </c>
      <c r="C191" s="25">
        <v>958</v>
      </c>
      <c r="D191" s="27">
        <v>4</v>
      </c>
      <c r="E191" s="27">
        <v>3</v>
      </c>
      <c r="F191" s="27">
        <v>15</v>
      </c>
      <c r="G191" s="27">
        <f t="shared" ref="G191:G203" si="63">+C191</f>
        <v>958</v>
      </c>
      <c r="H191" s="27" t="str">
        <f t="shared" si="53"/>
        <v>4-3-15-958</v>
      </c>
      <c r="I191" s="26" t="s">
        <v>174</v>
      </c>
      <c r="J191" s="28">
        <f>SUM(K191:V191)</f>
        <v>0</v>
      </c>
      <c r="K191" s="28">
        <v>0</v>
      </c>
      <c r="L191" s="28">
        <v>0</v>
      </c>
      <c r="M191" s="28">
        <v>0</v>
      </c>
      <c r="N191" s="28">
        <v>0</v>
      </c>
      <c r="O191" s="28">
        <v>0</v>
      </c>
      <c r="P191" s="28">
        <v>0</v>
      </c>
      <c r="Q191" s="28">
        <v>0</v>
      </c>
      <c r="R191" s="28">
        <v>0</v>
      </c>
      <c r="S191" s="28">
        <v>0</v>
      </c>
      <c r="T191" s="28">
        <v>0</v>
      </c>
      <c r="U191" s="28">
        <v>0</v>
      </c>
      <c r="V191" s="28">
        <v>0</v>
      </c>
      <c r="Z191" s="28"/>
      <c r="AA191" s="28"/>
    </row>
    <row r="192" spans="1:27" s="3" customFormat="1" x14ac:dyDescent="0.2">
      <c r="A192" s="25">
        <v>959</v>
      </c>
      <c r="B192" s="26" t="s">
        <v>627</v>
      </c>
      <c r="C192" s="25">
        <v>959</v>
      </c>
      <c r="D192" s="27">
        <v>4</v>
      </c>
      <c r="E192" s="27">
        <v>3</v>
      </c>
      <c r="F192" s="27">
        <v>15</v>
      </c>
      <c r="G192" s="27">
        <f t="shared" si="63"/>
        <v>959</v>
      </c>
      <c r="H192" s="27" t="str">
        <f t="shared" si="53"/>
        <v>4-3-15-959</v>
      </c>
      <c r="I192" s="26" t="s">
        <v>175</v>
      </c>
      <c r="J192" s="28">
        <f>SUM(K192:V192)</f>
        <v>0</v>
      </c>
      <c r="K192" s="28">
        <v>0</v>
      </c>
      <c r="L192" s="28">
        <v>0</v>
      </c>
      <c r="M192" s="28">
        <v>0</v>
      </c>
      <c r="N192" s="28">
        <v>0</v>
      </c>
      <c r="O192" s="28">
        <v>0</v>
      </c>
      <c r="P192" s="28">
        <v>0</v>
      </c>
      <c r="Q192" s="28">
        <v>0</v>
      </c>
      <c r="R192" s="28">
        <v>0</v>
      </c>
      <c r="S192" s="28">
        <v>0</v>
      </c>
      <c r="T192" s="28">
        <v>0</v>
      </c>
      <c r="U192" s="28">
        <v>0</v>
      </c>
      <c r="V192" s="28">
        <v>0</v>
      </c>
      <c r="Z192" s="28"/>
      <c r="AA192" s="28"/>
    </row>
    <row r="193" spans="1:27" s="3" customFormat="1" x14ac:dyDescent="0.2">
      <c r="A193" s="25">
        <v>960</v>
      </c>
      <c r="B193" s="26" t="s">
        <v>628</v>
      </c>
      <c r="C193" s="25">
        <v>960</v>
      </c>
      <c r="D193" s="27">
        <v>4</v>
      </c>
      <c r="E193" s="27">
        <v>3</v>
      </c>
      <c r="F193" s="27">
        <v>15</v>
      </c>
      <c r="G193" s="27">
        <f t="shared" si="63"/>
        <v>960</v>
      </c>
      <c r="H193" s="27" t="str">
        <f t="shared" si="53"/>
        <v>4-3-15-960</v>
      </c>
      <c r="I193" s="26" t="s">
        <v>176</v>
      </c>
      <c r="J193" s="28">
        <f>SUM(K193:V193)</f>
        <v>0</v>
      </c>
      <c r="K193" s="28">
        <v>0</v>
      </c>
      <c r="L193" s="28">
        <v>0</v>
      </c>
      <c r="M193" s="28">
        <v>0</v>
      </c>
      <c r="N193" s="28">
        <v>0</v>
      </c>
      <c r="O193" s="28">
        <v>0</v>
      </c>
      <c r="P193" s="28">
        <v>0</v>
      </c>
      <c r="Q193" s="28">
        <v>0</v>
      </c>
      <c r="R193" s="28">
        <v>0</v>
      </c>
      <c r="S193" s="28">
        <v>0</v>
      </c>
      <c r="T193" s="28">
        <v>0</v>
      </c>
      <c r="U193" s="28">
        <v>0</v>
      </c>
      <c r="V193" s="28">
        <v>0</v>
      </c>
      <c r="Z193" s="28"/>
      <c r="AA193" s="28"/>
    </row>
    <row r="194" spans="1:27" s="3" customFormat="1" x14ac:dyDescent="0.2">
      <c r="A194" s="25">
        <v>961</v>
      </c>
      <c r="B194" s="26" t="s">
        <v>629</v>
      </c>
      <c r="C194" s="25">
        <v>961</v>
      </c>
      <c r="D194" s="27">
        <v>4</v>
      </c>
      <c r="E194" s="27">
        <v>3</v>
      </c>
      <c r="F194" s="27">
        <v>15</v>
      </c>
      <c r="G194" s="27">
        <f t="shared" si="63"/>
        <v>961</v>
      </c>
      <c r="H194" s="27" t="str">
        <f t="shared" si="53"/>
        <v>4-3-15-961</v>
      </c>
      <c r="I194" s="26" t="s">
        <v>177</v>
      </c>
      <c r="J194" s="28">
        <f>SUM(K194:V194)</f>
        <v>0</v>
      </c>
      <c r="K194" s="28">
        <v>0</v>
      </c>
      <c r="L194" s="28">
        <v>0</v>
      </c>
      <c r="M194" s="28">
        <v>0</v>
      </c>
      <c r="N194" s="28">
        <v>0</v>
      </c>
      <c r="O194" s="28">
        <v>0</v>
      </c>
      <c r="P194" s="28">
        <v>0</v>
      </c>
      <c r="Q194" s="28">
        <v>0</v>
      </c>
      <c r="R194" s="28">
        <v>0</v>
      </c>
      <c r="S194" s="28">
        <v>0</v>
      </c>
      <c r="T194" s="28">
        <v>0</v>
      </c>
      <c r="U194" s="28">
        <v>0</v>
      </c>
      <c r="V194" s="28">
        <v>0</v>
      </c>
      <c r="Z194" s="28"/>
      <c r="AA194" s="28"/>
    </row>
    <row r="195" spans="1:27" s="3" customFormat="1" x14ac:dyDescent="0.2">
      <c r="A195" s="25">
        <v>962</v>
      </c>
      <c r="B195" s="26" t="s">
        <v>630</v>
      </c>
      <c r="C195" s="25">
        <v>962</v>
      </c>
      <c r="D195" s="27">
        <v>4</v>
      </c>
      <c r="E195" s="27">
        <v>3</v>
      </c>
      <c r="F195" s="27">
        <v>15</v>
      </c>
      <c r="G195" s="27">
        <f t="shared" si="63"/>
        <v>962</v>
      </c>
      <c r="H195" s="27" t="str">
        <f t="shared" si="53"/>
        <v>4-3-15-962</v>
      </c>
      <c r="I195" s="26" t="s">
        <v>178</v>
      </c>
      <c r="J195" s="28">
        <f>SUM(K195:V195)</f>
        <v>0</v>
      </c>
      <c r="K195" s="28">
        <v>0</v>
      </c>
      <c r="L195" s="28">
        <v>0</v>
      </c>
      <c r="M195" s="28">
        <v>0</v>
      </c>
      <c r="N195" s="28">
        <v>0</v>
      </c>
      <c r="O195" s="28">
        <v>0</v>
      </c>
      <c r="P195" s="28">
        <v>0</v>
      </c>
      <c r="Q195" s="28">
        <v>0</v>
      </c>
      <c r="R195" s="28">
        <v>0</v>
      </c>
      <c r="S195" s="28">
        <v>0</v>
      </c>
      <c r="T195" s="28">
        <v>0</v>
      </c>
      <c r="U195" s="28">
        <v>0</v>
      </c>
      <c r="V195" s="28">
        <v>0</v>
      </c>
      <c r="Z195" s="28"/>
      <c r="AA195" s="28"/>
    </row>
    <row r="196" spans="1:27" s="3" customFormat="1" x14ac:dyDescent="0.2">
      <c r="A196" s="25">
        <v>979</v>
      </c>
      <c r="B196" s="26" t="s">
        <v>631</v>
      </c>
      <c r="C196" s="25">
        <v>979</v>
      </c>
      <c r="D196" s="27">
        <v>4</v>
      </c>
      <c r="E196" s="27">
        <v>3</v>
      </c>
      <c r="F196" s="27">
        <v>15</v>
      </c>
      <c r="G196" s="27">
        <f t="shared" si="63"/>
        <v>979</v>
      </c>
      <c r="H196" s="27" t="str">
        <f t="shared" si="53"/>
        <v>4-3-15-979</v>
      </c>
      <c r="I196" s="26" t="s">
        <v>179</v>
      </c>
      <c r="J196" s="28">
        <f>SUM(K196:V196)</f>
        <v>0</v>
      </c>
      <c r="K196" s="28">
        <v>0</v>
      </c>
      <c r="L196" s="28">
        <v>0</v>
      </c>
      <c r="M196" s="28">
        <v>0</v>
      </c>
      <c r="N196" s="28">
        <v>0</v>
      </c>
      <c r="O196" s="28">
        <v>0</v>
      </c>
      <c r="P196" s="28">
        <v>0</v>
      </c>
      <c r="Q196" s="28">
        <v>0</v>
      </c>
      <c r="R196" s="28">
        <v>0</v>
      </c>
      <c r="S196" s="28">
        <v>0</v>
      </c>
      <c r="T196" s="28">
        <v>0</v>
      </c>
      <c r="U196" s="28">
        <v>0</v>
      </c>
      <c r="V196" s="28">
        <v>0</v>
      </c>
      <c r="Z196" s="28"/>
      <c r="AA196" s="28"/>
    </row>
    <row r="197" spans="1:27" s="3" customFormat="1" x14ac:dyDescent="0.2">
      <c r="A197" s="25">
        <v>980</v>
      </c>
      <c r="B197" s="26" t="s">
        <v>632</v>
      </c>
      <c r="C197" s="25">
        <v>980</v>
      </c>
      <c r="D197" s="27">
        <v>4</v>
      </c>
      <c r="E197" s="27">
        <v>3</v>
      </c>
      <c r="F197" s="27">
        <v>15</v>
      </c>
      <c r="G197" s="27">
        <f t="shared" si="63"/>
        <v>980</v>
      </c>
      <c r="H197" s="27" t="str">
        <f t="shared" si="53"/>
        <v>4-3-15-980</v>
      </c>
      <c r="I197" s="26" t="s">
        <v>180</v>
      </c>
      <c r="J197" s="28">
        <f>SUM(K197:V197)</f>
        <v>0</v>
      </c>
      <c r="K197" s="28">
        <v>0</v>
      </c>
      <c r="L197" s="28">
        <v>0</v>
      </c>
      <c r="M197" s="28">
        <v>0</v>
      </c>
      <c r="N197" s="28">
        <v>0</v>
      </c>
      <c r="O197" s="28">
        <v>0</v>
      </c>
      <c r="P197" s="28">
        <v>0</v>
      </c>
      <c r="Q197" s="28">
        <v>0</v>
      </c>
      <c r="R197" s="28">
        <v>0</v>
      </c>
      <c r="S197" s="28">
        <v>0</v>
      </c>
      <c r="T197" s="28">
        <v>0</v>
      </c>
      <c r="U197" s="28">
        <v>0</v>
      </c>
      <c r="V197" s="28">
        <v>0</v>
      </c>
      <c r="Z197" s="28"/>
      <c r="AA197" s="28"/>
    </row>
    <row r="198" spans="1:27" s="3" customFormat="1" x14ac:dyDescent="0.2">
      <c r="A198" s="25">
        <v>981</v>
      </c>
      <c r="B198" s="26"/>
      <c r="C198" s="25">
        <v>981</v>
      </c>
      <c r="D198" s="27">
        <v>4</v>
      </c>
      <c r="E198" s="27">
        <v>3</v>
      </c>
      <c r="F198" s="27">
        <v>15</v>
      </c>
      <c r="G198" s="27">
        <f t="shared" si="63"/>
        <v>981</v>
      </c>
      <c r="H198" s="27" t="str">
        <f t="shared" si="53"/>
        <v>4-3-15-981</v>
      </c>
      <c r="I198" s="26" t="s">
        <v>181</v>
      </c>
      <c r="J198" s="28">
        <f>SUM(K198:V198)</f>
        <v>0</v>
      </c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Z198" s="28"/>
      <c r="AA198" s="28"/>
    </row>
    <row r="199" spans="1:27" s="3" customFormat="1" x14ac:dyDescent="0.2">
      <c r="A199" s="25">
        <v>982</v>
      </c>
      <c r="B199" s="26" t="s">
        <v>633</v>
      </c>
      <c r="C199" s="25">
        <v>982</v>
      </c>
      <c r="D199" s="27">
        <v>4</v>
      </c>
      <c r="E199" s="27">
        <v>3</v>
      </c>
      <c r="F199" s="27">
        <v>15</v>
      </c>
      <c r="G199" s="27">
        <f t="shared" si="63"/>
        <v>982</v>
      </c>
      <c r="H199" s="27" t="str">
        <f t="shared" si="53"/>
        <v>4-3-15-982</v>
      </c>
      <c r="I199" s="26" t="s">
        <v>182</v>
      </c>
      <c r="J199" s="28">
        <f>SUM(K199:V199)</f>
        <v>0</v>
      </c>
      <c r="K199" s="28">
        <v>0</v>
      </c>
      <c r="L199" s="28">
        <v>0</v>
      </c>
      <c r="M199" s="28">
        <v>0</v>
      </c>
      <c r="N199" s="28">
        <v>0</v>
      </c>
      <c r="O199" s="28">
        <v>0</v>
      </c>
      <c r="P199" s="28">
        <v>0</v>
      </c>
      <c r="Q199" s="28">
        <v>0</v>
      </c>
      <c r="R199" s="28">
        <v>0</v>
      </c>
      <c r="S199" s="28">
        <v>0</v>
      </c>
      <c r="T199" s="28">
        <v>0</v>
      </c>
      <c r="U199" s="28">
        <v>0</v>
      </c>
      <c r="V199" s="28">
        <v>0</v>
      </c>
      <c r="Z199" s="28"/>
      <c r="AA199" s="28"/>
    </row>
    <row r="200" spans="1:27" s="3" customFormat="1" x14ac:dyDescent="0.2">
      <c r="A200" s="25">
        <v>983</v>
      </c>
      <c r="B200" s="26" t="s">
        <v>634</v>
      </c>
      <c r="C200" s="25">
        <v>983</v>
      </c>
      <c r="D200" s="27">
        <v>4</v>
      </c>
      <c r="E200" s="27">
        <v>3</v>
      </c>
      <c r="F200" s="27">
        <v>15</v>
      </c>
      <c r="G200" s="27">
        <f t="shared" si="63"/>
        <v>983</v>
      </c>
      <c r="H200" s="27" t="str">
        <f t="shared" si="53"/>
        <v>4-3-15-983</v>
      </c>
      <c r="I200" s="26" t="s">
        <v>183</v>
      </c>
      <c r="J200" s="28">
        <f>SUM(K200:V200)</f>
        <v>0</v>
      </c>
      <c r="K200" s="28">
        <v>0</v>
      </c>
      <c r="L200" s="28">
        <v>0</v>
      </c>
      <c r="M200" s="28">
        <v>0</v>
      </c>
      <c r="N200" s="28">
        <v>0</v>
      </c>
      <c r="O200" s="28">
        <v>0</v>
      </c>
      <c r="P200" s="28">
        <v>0</v>
      </c>
      <c r="Q200" s="28">
        <v>0</v>
      </c>
      <c r="R200" s="28">
        <v>0</v>
      </c>
      <c r="S200" s="28">
        <v>0</v>
      </c>
      <c r="T200" s="28">
        <v>0</v>
      </c>
      <c r="U200" s="28">
        <v>0</v>
      </c>
      <c r="V200" s="28">
        <v>0</v>
      </c>
      <c r="Z200" s="28"/>
      <c r="AA200" s="28"/>
    </row>
    <row r="201" spans="1:27" s="3" customFormat="1" x14ac:dyDescent="0.2">
      <c r="A201" s="25">
        <v>984</v>
      </c>
      <c r="B201" s="26"/>
      <c r="C201" s="25">
        <v>984</v>
      </c>
      <c r="D201" s="27">
        <v>4</v>
      </c>
      <c r="E201" s="27">
        <v>3</v>
      </c>
      <c r="F201" s="27">
        <v>15</v>
      </c>
      <c r="G201" s="27">
        <f t="shared" si="63"/>
        <v>984</v>
      </c>
      <c r="H201" s="27" t="str">
        <f t="shared" si="53"/>
        <v>4-3-15-984</v>
      </c>
      <c r="I201" s="26" t="s">
        <v>184</v>
      </c>
      <c r="J201" s="28">
        <f>SUM(K201:V201)</f>
        <v>0</v>
      </c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Z201" s="28"/>
      <c r="AA201" s="28"/>
    </row>
    <row r="202" spans="1:27" s="3" customFormat="1" x14ac:dyDescent="0.2">
      <c r="A202" s="25">
        <v>985</v>
      </c>
      <c r="B202" s="26"/>
      <c r="C202" s="25">
        <v>985</v>
      </c>
      <c r="D202" s="27">
        <v>4</v>
      </c>
      <c r="E202" s="27">
        <v>3</v>
      </c>
      <c r="F202" s="27">
        <v>15</v>
      </c>
      <c r="G202" s="27">
        <f t="shared" si="63"/>
        <v>985</v>
      </c>
      <c r="H202" s="27" t="str">
        <f t="shared" ref="H202:H271" si="64">CONCATENATE(D202,"-",E202,"-",F202,"-",G202)</f>
        <v>4-3-15-985</v>
      </c>
      <c r="I202" s="26" t="s">
        <v>185</v>
      </c>
      <c r="J202" s="28">
        <f>SUM(K202:V202)</f>
        <v>0</v>
      </c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Z202" s="28"/>
      <c r="AA202" s="28"/>
    </row>
    <row r="203" spans="1:27" s="3" customFormat="1" x14ac:dyDescent="0.2">
      <c r="A203" s="25">
        <v>1390</v>
      </c>
      <c r="B203" s="26" t="s">
        <v>186</v>
      </c>
      <c r="C203" s="25">
        <v>1390</v>
      </c>
      <c r="D203" s="27">
        <v>4</v>
      </c>
      <c r="E203" s="27">
        <v>3</v>
      </c>
      <c r="F203" s="27">
        <v>15</v>
      </c>
      <c r="G203" s="27">
        <f t="shared" si="63"/>
        <v>1390</v>
      </c>
      <c r="H203" s="27" t="str">
        <f t="shared" si="64"/>
        <v>4-3-15-1390</v>
      </c>
      <c r="I203" s="26" t="s">
        <v>187</v>
      </c>
      <c r="J203" s="28">
        <f>SUM(K203:V203)</f>
        <v>0</v>
      </c>
      <c r="K203" s="28">
        <v>0</v>
      </c>
      <c r="L203" s="28">
        <v>0</v>
      </c>
      <c r="M203" s="28">
        <v>0</v>
      </c>
      <c r="N203" s="28">
        <v>0</v>
      </c>
      <c r="O203" s="28">
        <v>0</v>
      </c>
      <c r="P203" s="28">
        <v>0</v>
      </c>
      <c r="Q203" s="28">
        <v>0</v>
      </c>
      <c r="R203" s="28">
        <v>0</v>
      </c>
      <c r="S203" s="28">
        <v>0</v>
      </c>
      <c r="T203" s="28">
        <v>0</v>
      </c>
      <c r="U203" s="28">
        <v>0</v>
      </c>
      <c r="V203" s="28">
        <v>0</v>
      </c>
      <c r="Z203" s="28"/>
      <c r="AA203" s="28"/>
    </row>
    <row r="204" spans="1:27" s="3" customFormat="1" x14ac:dyDescent="0.2">
      <c r="A204" s="29"/>
      <c r="B204" s="22"/>
      <c r="C204" s="29"/>
      <c r="D204" s="23">
        <v>4</v>
      </c>
      <c r="E204" s="23">
        <v>3</v>
      </c>
      <c r="F204" s="23">
        <v>16</v>
      </c>
      <c r="G204" s="23">
        <v>0</v>
      </c>
      <c r="H204" s="23" t="str">
        <f t="shared" si="64"/>
        <v>4-3-16-0</v>
      </c>
      <c r="I204" s="22" t="s">
        <v>188</v>
      </c>
      <c r="J204" s="24">
        <f>SUM(J205:J218)</f>
        <v>8271968.0119999992</v>
      </c>
      <c r="K204" s="24">
        <f t="shared" ref="K204:V204" si="65">SUM(K205:K218)</f>
        <v>631270.04639999999</v>
      </c>
      <c r="L204" s="24">
        <f t="shared" si="65"/>
        <v>660314.53799999983</v>
      </c>
      <c r="M204" s="24">
        <f t="shared" si="65"/>
        <v>785044.42239999981</v>
      </c>
      <c r="N204" s="24">
        <f t="shared" si="65"/>
        <v>607921.95679999981</v>
      </c>
      <c r="O204" s="24">
        <f t="shared" si="65"/>
        <v>729533.56040000007</v>
      </c>
      <c r="P204" s="24">
        <f t="shared" si="65"/>
        <v>720733.91720000003</v>
      </c>
      <c r="Q204" s="24">
        <f t="shared" si="65"/>
        <v>722882.4976</v>
      </c>
      <c r="R204" s="24">
        <f t="shared" si="65"/>
        <v>783795.61080000002</v>
      </c>
      <c r="S204" s="24">
        <f t="shared" si="65"/>
        <v>629108.47320000001</v>
      </c>
      <c r="T204" s="24">
        <f t="shared" si="65"/>
        <v>685381.97779999999</v>
      </c>
      <c r="U204" s="24">
        <f t="shared" si="65"/>
        <v>707125.33260000008</v>
      </c>
      <c r="V204" s="24">
        <f t="shared" si="65"/>
        <v>608855.67879999988</v>
      </c>
      <c r="Z204" s="24">
        <v>8271967.9900000002</v>
      </c>
      <c r="AA204" s="24">
        <f>Z204-J204</f>
        <v>-2.1999998949468136E-2</v>
      </c>
    </row>
    <row r="205" spans="1:27" s="3" customFormat="1" x14ac:dyDescent="0.2">
      <c r="A205" s="25">
        <v>963</v>
      </c>
      <c r="B205" s="26" t="s">
        <v>635</v>
      </c>
      <c r="C205" s="25">
        <v>963</v>
      </c>
      <c r="D205" s="27">
        <v>4</v>
      </c>
      <c r="E205" s="27">
        <v>3</v>
      </c>
      <c r="F205" s="27">
        <v>16</v>
      </c>
      <c r="G205" s="27">
        <f t="shared" ref="G205:G218" si="66">+C205</f>
        <v>963</v>
      </c>
      <c r="H205" s="27" t="str">
        <f t="shared" si="64"/>
        <v>4-3-16-963</v>
      </c>
      <c r="I205" s="26" t="s">
        <v>189</v>
      </c>
      <c r="J205" s="28">
        <f>SUM(K205:V205)</f>
        <v>2618517.3924000002</v>
      </c>
      <c r="K205" s="28">
        <v>220755.40239999999</v>
      </c>
      <c r="L205" s="28">
        <v>195316.52919999999</v>
      </c>
      <c r="M205" s="28">
        <v>267901.16599999997</v>
      </c>
      <c r="N205" s="28">
        <v>192720.37199999997</v>
      </c>
      <c r="O205" s="28">
        <v>230831.5932</v>
      </c>
      <c r="P205" s="28">
        <v>236558.32199999999</v>
      </c>
      <c r="Q205" s="28">
        <v>217734.47280000005</v>
      </c>
      <c r="R205" s="28">
        <v>237058.96239999999</v>
      </c>
      <c r="S205" s="28">
        <v>195620.97880000001</v>
      </c>
      <c r="T205" s="28">
        <v>214833.32</v>
      </c>
      <c r="U205" s="28">
        <v>214618.35980000001</v>
      </c>
      <c r="V205" s="28">
        <v>194567.91379999998</v>
      </c>
      <c r="Z205" s="28"/>
      <c r="AA205" s="28"/>
    </row>
    <row r="206" spans="1:27" s="3" customFormat="1" x14ac:dyDescent="0.2">
      <c r="A206" s="25">
        <v>900</v>
      </c>
      <c r="B206" s="26" t="s">
        <v>190</v>
      </c>
      <c r="C206" s="25">
        <v>900</v>
      </c>
      <c r="D206" s="27">
        <v>4</v>
      </c>
      <c r="E206" s="27">
        <v>3</v>
      </c>
      <c r="F206" s="27">
        <v>16</v>
      </c>
      <c r="G206" s="27">
        <f t="shared" si="66"/>
        <v>900</v>
      </c>
      <c r="H206" s="27" t="str">
        <f t="shared" si="64"/>
        <v>4-3-16-900</v>
      </c>
      <c r="I206" s="26" t="s">
        <v>191</v>
      </c>
      <c r="J206" s="28">
        <f>SUM(K206:V206)</f>
        <v>51959.335999999996</v>
      </c>
      <c r="K206" s="28">
        <v>5351.3616000000002</v>
      </c>
      <c r="L206" s="28">
        <v>7721.4644000000008</v>
      </c>
      <c r="M206" s="28">
        <v>6651.06</v>
      </c>
      <c r="N206" s="28">
        <v>6740.6559999999999</v>
      </c>
      <c r="O206" s="28">
        <v>6854.2552000000005</v>
      </c>
      <c r="P206" s="28">
        <v>5601.6791999999996</v>
      </c>
      <c r="Q206" s="28">
        <v>5520.5227999999997</v>
      </c>
      <c r="R206" s="28">
        <v>3255.096</v>
      </c>
      <c r="S206" s="28">
        <v>4263.2408000000005</v>
      </c>
      <c r="T206" s="28">
        <v>0</v>
      </c>
      <c r="U206" s="28">
        <v>0</v>
      </c>
      <c r="V206" s="28">
        <v>0</v>
      </c>
      <c r="Z206" s="28"/>
      <c r="AA206" s="28"/>
    </row>
    <row r="207" spans="1:27" s="3" customFormat="1" x14ac:dyDescent="0.2">
      <c r="A207" s="25">
        <v>964</v>
      </c>
      <c r="B207" s="26" t="s">
        <v>636</v>
      </c>
      <c r="C207" s="25">
        <v>964</v>
      </c>
      <c r="D207" s="27">
        <v>4</v>
      </c>
      <c r="E207" s="27">
        <v>3</v>
      </c>
      <c r="F207" s="27">
        <v>16</v>
      </c>
      <c r="G207" s="27">
        <f t="shared" si="66"/>
        <v>964</v>
      </c>
      <c r="H207" s="27" t="str">
        <f t="shared" si="64"/>
        <v>4-3-16-964</v>
      </c>
      <c r="I207" s="26" t="s">
        <v>192</v>
      </c>
      <c r="J207" s="28">
        <f>SUM(K207:V207)</f>
        <v>30351.632999999998</v>
      </c>
      <c r="K207" s="28">
        <v>1821.56</v>
      </c>
      <c r="L207" s="28">
        <v>2706.08</v>
      </c>
      <c r="M207" s="28">
        <v>3657.16</v>
      </c>
      <c r="N207" s="28">
        <v>1944.28</v>
      </c>
      <c r="O207" s="28">
        <v>2800.72</v>
      </c>
      <c r="P207" s="28">
        <v>3013.4</v>
      </c>
      <c r="Q207" s="28">
        <v>2900.04</v>
      </c>
      <c r="R207" s="28">
        <v>3391.96</v>
      </c>
      <c r="S207" s="28">
        <v>2332.1999999999998</v>
      </c>
      <c r="T207" s="28">
        <v>2195.0889999999999</v>
      </c>
      <c r="U207" s="28">
        <v>2103.855</v>
      </c>
      <c r="V207" s="28">
        <v>1485.289</v>
      </c>
      <c r="Z207" s="28"/>
      <c r="AA207" s="28"/>
    </row>
    <row r="208" spans="1:27" s="3" customFormat="1" x14ac:dyDescent="0.2">
      <c r="A208" s="25">
        <v>965</v>
      </c>
      <c r="B208" s="26" t="s">
        <v>637</v>
      </c>
      <c r="C208" s="25">
        <v>965</v>
      </c>
      <c r="D208" s="27">
        <v>4</v>
      </c>
      <c r="E208" s="27">
        <v>3</v>
      </c>
      <c r="F208" s="27">
        <v>16</v>
      </c>
      <c r="G208" s="27">
        <f t="shared" si="66"/>
        <v>965</v>
      </c>
      <c r="H208" s="27" t="str">
        <f t="shared" si="64"/>
        <v>4-3-16-965</v>
      </c>
      <c r="I208" s="26" t="s">
        <v>193</v>
      </c>
      <c r="J208" s="28">
        <f>SUM(K208:V208)</f>
        <v>437846.01380000002</v>
      </c>
      <c r="K208" s="28">
        <v>19926.5664</v>
      </c>
      <c r="L208" s="28">
        <v>36430.565600000002</v>
      </c>
      <c r="M208" s="28">
        <v>44953.843999999997</v>
      </c>
      <c r="N208" s="28">
        <v>30463.42</v>
      </c>
      <c r="O208" s="28">
        <v>42628.279200000004</v>
      </c>
      <c r="P208" s="28">
        <v>40663.563200000004</v>
      </c>
      <c r="Q208" s="28">
        <v>34273.792800000003</v>
      </c>
      <c r="R208" s="28">
        <v>42048.042399999998</v>
      </c>
      <c r="S208" s="28">
        <v>32571.999199999998</v>
      </c>
      <c r="T208" s="28">
        <v>34363.68</v>
      </c>
      <c r="U208" s="28">
        <v>42112.98</v>
      </c>
      <c r="V208" s="28">
        <v>37409.280999999995</v>
      </c>
      <c r="Z208" s="28"/>
      <c r="AA208" s="28"/>
    </row>
    <row r="209" spans="1:27" s="3" customFormat="1" x14ac:dyDescent="0.2">
      <c r="A209" s="25">
        <v>966</v>
      </c>
      <c r="B209" s="26" t="s">
        <v>638</v>
      </c>
      <c r="C209" s="25">
        <v>966</v>
      </c>
      <c r="D209" s="27">
        <v>4</v>
      </c>
      <c r="E209" s="27">
        <v>3</v>
      </c>
      <c r="F209" s="27">
        <v>16</v>
      </c>
      <c r="G209" s="27">
        <f t="shared" si="66"/>
        <v>966</v>
      </c>
      <c r="H209" s="27" t="str">
        <f t="shared" si="64"/>
        <v>4-3-16-966</v>
      </c>
      <c r="I209" s="26" t="s">
        <v>194</v>
      </c>
      <c r="J209" s="28">
        <f>SUM(K209:V209)</f>
        <v>34199.1806</v>
      </c>
      <c r="K209" s="28">
        <v>1330.4408000000001</v>
      </c>
      <c r="L209" s="28">
        <v>1816.6512</v>
      </c>
      <c r="M209" s="28">
        <v>1315.4856</v>
      </c>
      <c r="N209" s="28">
        <v>2301</v>
      </c>
      <c r="O209" s="28">
        <v>1797.2760000000001</v>
      </c>
      <c r="P209" s="28">
        <v>3250.6135999999997</v>
      </c>
      <c r="Q209" s="28">
        <v>3007.1288000000004</v>
      </c>
      <c r="R209" s="28">
        <v>3311.4536000000003</v>
      </c>
      <c r="S209" s="28">
        <v>6026.8104000000003</v>
      </c>
      <c r="T209" s="28">
        <v>3795.2277999999997</v>
      </c>
      <c r="U209" s="28">
        <v>3999.4187999999999</v>
      </c>
      <c r="V209" s="28">
        <v>2247.674</v>
      </c>
      <c r="Z209" s="28"/>
      <c r="AA209" s="28"/>
    </row>
    <row r="210" spans="1:27" s="3" customFormat="1" x14ac:dyDescent="0.2">
      <c r="A210" s="25">
        <v>967</v>
      </c>
      <c r="B210" s="26"/>
      <c r="C210" s="25">
        <v>967</v>
      </c>
      <c r="D210" s="27">
        <v>4</v>
      </c>
      <c r="E210" s="27">
        <v>3</v>
      </c>
      <c r="F210" s="27">
        <v>16</v>
      </c>
      <c r="G210" s="27">
        <f t="shared" si="66"/>
        <v>967</v>
      </c>
      <c r="H210" s="27" t="str">
        <f t="shared" si="64"/>
        <v>4-3-16-967</v>
      </c>
      <c r="I210" s="26" t="s">
        <v>195</v>
      </c>
      <c r="J210" s="28">
        <f>SUM(K210:V210)</f>
        <v>0</v>
      </c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Z210" s="28"/>
      <c r="AA210" s="28"/>
    </row>
    <row r="211" spans="1:27" s="3" customFormat="1" x14ac:dyDescent="0.2">
      <c r="A211" s="25">
        <v>968</v>
      </c>
      <c r="B211" s="26" t="s">
        <v>639</v>
      </c>
      <c r="C211" s="25">
        <v>968</v>
      </c>
      <c r="D211" s="27">
        <v>4</v>
      </c>
      <c r="E211" s="27">
        <v>3</v>
      </c>
      <c r="F211" s="27">
        <v>16</v>
      </c>
      <c r="G211" s="27">
        <f t="shared" si="66"/>
        <v>968</v>
      </c>
      <c r="H211" s="27" t="str">
        <f t="shared" si="64"/>
        <v>4-3-16-968</v>
      </c>
      <c r="I211" s="26" t="s">
        <v>196</v>
      </c>
      <c r="J211" s="28">
        <f>SUM(K211:V211)</f>
        <v>951997.17339999997</v>
      </c>
      <c r="K211" s="28">
        <v>79669.948799999998</v>
      </c>
      <c r="L211" s="28">
        <v>79090.388000000006</v>
      </c>
      <c r="M211" s="28">
        <v>84663.612800000003</v>
      </c>
      <c r="N211" s="28">
        <v>88045.021999999983</v>
      </c>
      <c r="O211" s="28">
        <v>104108.30039999999</v>
      </c>
      <c r="P211" s="28">
        <v>90872.069599999988</v>
      </c>
      <c r="Q211" s="28">
        <v>74692.659599999999</v>
      </c>
      <c r="R211" s="28">
        <v>86247.704400000002</v>
      </c>
      <c r="S211" s="28">
        <v>57327.608</v>
      </c>
      <c r="T211" s="28">
        <v>77854.272599999997</v>
      </c>
      <c r="U211" s="28">
        <v>70353.332399999999</v>
      </c>
      <c r="V211" s="28">
        <v>59072.254800000002</v>
      </c>
      <c r="Z211" s="28"/>
      <c r="AA211" s="28"/>
    </row>
    <row r="212" spans="1:27" s="3" customFormat="1" x14ac:dyDescent="0.2">
      <c r="A212" s="25">
        <v>969</v>
      </c>
      <c r="B212" s="26" t="s">
        <v>640</v>
      </c>
      <c r="C212" s="25">
        <v>969</v>
      </c>
      <c r="D212" s="27">
        <v>4</v>
      </c>
      <c r="E212" s="27">
        <v>3</v>
      </c>
      <c r="F212" s="27">
        <v>16</v>
      </c>
      <c r="G212" s="27">
        <f t="shared" si="66"/>
        <v>969</v>
      </c>
      <c r="H212" s="27" t="str">
        <f t="shared" si="64"/>
        <v>4-3-16-969</v>
      </c>
      <c r="I212" s="26" t="s">
        <v>197</v>
      </c>
      <c r="J212" s="28">
        <f>SUM(K212:V212)</f>
        <v>3117529.0639999998</v>
      </c>
      <c r="K212" s="28">
        <v>247640.8064</v>
      </c>
      <c r="L212" s="28">
        <v>253017.73119999998</v>
      </c>
      <c r="M212" s="28">
        <v>280096.25280000002</v>
      </c>
      <c r="N212" s="28">
        <v>223626.02080000003</v>
      </c>
      <c r="O212" s="28">
        <v>240918.2464</v>
      </c>
      <c r="P212" s="28">
        <v>255306.46959999998</v>
      </c>
      <c r="Q212" s="28">
        <v>292890.0208</v>
      </c>
      <c r="R212" s="28">
        <v>317746.31199999998</v>
      </c>
      <c r="S212" s="28">
        <v>242083.03599999999</v>
      </c>
      <c r="T212" s="28">
        <v>246380.55</v>
      </c>
      <c r="U212" s="28">
        <v>267787.52000000002</v>
      </c>
      <c r="V212" s="28">
        <v>250036.09799999997</v>
      </c>
      <c r="Z212" s="28"/>
      <c r="AA212" s="28"/>
    </row>
    <row r="213" spans="1:27" s="3" customFormat="1" x14ac:dyDescent="0.2">
      <c r="A213" s="25">
        <v>974</v>
      </c>
      <c r="B213" s="26" t="s">
        <v>198</v>
      </c>
      <c r="C213" s="25">
        <v>974</v>
      </c>
      <c r="D213" s="27">
        <v>4</v>
      </c>
      <c r="E213" s="27">
        <v>3</v>
      </c>
      <c r="F213" s="27">
        <v>16</v>
      </c>
      <c r="G213" s="27">
        <f t="shared" si="66"/>
        <v>974</v>
      </c>
      <c r="H213" s="27" t="str">
        <f t="shared" si="64"/>
        <v>4-3-16-974</v>
      </c>
      <c r="I213" s="26" t="s">
        <v>199</v>
      </c>
      <c r="J213" s="28">
        <f>SUM(K213:V213)</f>
        <v>0</v>
      </c>
      <c r="K213" s="28">
        <v>0</v>
      </c>
      <c r="L213" s="28">
        <v>0</v>
      </c>
      <c r="M213" s="28">
        <v>0</v>
      </c>
      <c r="N213" s="28">
        <v>0</v>
      </c>
      <c r="O213" s="28">
        <v>0</v>
      </c>
      <c r="P213" s="28">
        <v>0</v>
      </c>
      <c r="Q213" s="28">
        <v>0</v>
      </c>
      <c r="R213" s="28">
        <v>0</v>
      </c>
      <c r="S213" s="28">
        <v>0</v>
      </c>
      <c r="T213" s="28">
        <v>0</v>
      </c>
      <c r="U213" s="28">
        <v>0</v>
      </c>
      <c r="V213" s="28">
        <v>0</v>
      </c>
      <c r="Z213" s="28"/>
      <c r="AA213" s="28"/>
    </row>
    <row r="214" spans="1:27" s="3" customFormat="1" x14ac:dyDescent="0.2">
      <c r="A214" s="25">
        <v>975</v>
      </c>
      <c r="B214" s="26" t="s">
        <v>641</v>
      </c>
      <c r="C214" s="25">
        <v>975</v>
      </c>
      <c r="D214" s="27">
        <v>4</v>
      </c>
      <c r="E214" s="27">
        <v>3</v>
      </c>
      <c r="F214" s="27">
        <v>16</v>
      </c>
      <c r="G214" s="27">
        <f t="shared" si="66"/>
        <v>975</v>
      </c>
      <c r="H214" s="27" t="str">
        <f t="shared" si="64"/>
        <v>4-3-16-975</v>
      </c>
      <c r="I214" s="26" t="s">
        <v>200</v>
      </c>
      <c r="J214" s="28">
        <f>SUM(K214:V214)</f>
        <v>793776.4600000002</v>
      </c>
      <c r="K214" s="28">
        <v>42285.64</v>
      </c>
      <c r="L214" s="28">
        <v>64008.88</v>
      </c>
      <c r="M214" s="28">
        <v>73375.61</v>
      </c>
      <c r="N214" s="28">
        <v>46716.59</v>
      </c>
      <c r="O214" s="28">
        <v>79699.69</v>
      </c>
      <c r="P214" s="28">
        <v>71177.16</v>
      </c>
      <c r="Q214" s="28">
        <v>67925.66</v>
      </c>
      <c r="R214" s="28">
        <v>70601.16</v>
      </c>
      <c r="S214" s="28">
        <v>63527.4</v>
      </c>
      <c r="T214" s="28">
        <v>76245.78</v>
      </c>
      <c r="U214" s="28">
        <v>86578.26</v>
      </c>
      <c r="V214" s="28">
        <v>51634.63</v>
      </c>
      <c r="Z214" s="28"/>
      <c r="AA214" s="28"/>
    </row>
    <row r="215" spans="1:27" s="3" customFormat="1" x14ac:dyDescent="0.2">
      <c r="A215" s="25">
        <v>1018</v>
      </c>
      <c r="B215" s="26"/>
      <c r="C215" s="25">
        <v>1018</v>
      </c>
      <c r="D215" s="27">
        <v>4</v>
      </c>
      <c r="E215" s="27">
        <v>3</v>
      </c>
      <c r="F215" s="27">
        <v>16</v>
      </c>
      <c r="G215" s="27">
        <f t="shared" si="66"/>
        <v>1018</v>
      </c>
      <c r="H215" s="27" t="str">
        <f t="shared" si="64"/>
        <v>4-3-16-1018</v>
      </c>
      <c r="I215" s="26" t="s">
        <v>201</v>
      </c>
      <c r="J215" s="28">
        <f>SUM(K215:V215)</f>
        <v>0</v>
      </c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Z215" s="28"/>
      <c r="AA215" s="28"/>
    </row>
    <row r="216" spans="1:27" s="3" customFormat="1" x14ac:dyDescent="0.2">
      <c r="A216" s="25">
        <v>1023</v>
      </c>
      <c r="B216" s="26" t="s">
        <v>642</v>
      </c>
      <c r="C216" s="25">
        <v>1023</v>
      </c>
      <c r="D216" s="27">
        <v>4</v>
      </c>
      <c r="E216" s="27">
        <v>3</v>
      </c>
      <c r="F216" s="27">
        <v>16</v>
      </c>
      <c r="G216" s="27">
        <f t="shared" si="66"/>
        <v>1023</v>
      </c>
      <c r="H216" s="27" t="str">
        <f t="shared" si="64"/>
        <v>4-3-16-1023</v>
      </c>
      <c r="I216" s="26" t="s">
        <v>202</v>
      </c>
      <c r="J216" s="28">
        <f>SUM(K216:V216)</f>
        <v>0</v>
      </c>
      <c r="K216" s="28">
        <v>0</v>
      </c>
      <c r="L216" s="28">
        <v>0</v>
      </c>
      <c r="M216" s="28">
        <v>0</v>
      </c>
      <c r="N216" s="28">
        <v>0</v>
      </c>
      <c r="O216" s="28">
        <v>0</v>
      </c>
      <c r="P216" s="28">
        <v>0</v>
      </c>
      <c r="Q216" s="28">
        <v>0</v>
      </c>
      <c r="R216" s="28">
        <v>0</v>
      </c>
      <c r="S216" s="28">
        <v>0</v>
      </c>
      <c r="T216" s="28">
        <v>0</v>
      </c>
      <c r="U216" s="28">
        <v>0</v>
      </c>
      <c r="V216" s="28">
        <v>0</v>
      </c>
      <c r="Z216" s="28"/>
      <c r="AA216" s="28"/>
    </row>
    <row r="217" spans="1:27" s="3" customFormat="1" x14ac:dyDescent="0.2">
      <c r="A217" s="25">
        <v>1348</v>
      </c>
      <c r="B217" s="26" t="s">
        <v>203</v>
      </c>
      <c r="C217" s="25">
        <v>1348</v>
      </c>
      <c r="D217" s="27">
        <v>4</v>
      </c>
      <c r="E217" s="27">
        <v>3</v>
      </c>
      <c r="F217" s="27">
        <v>16</v>
      </c>
      <c r="G217" s="27">
        <f t="shared" si="66"/>
        <v>1348</v>
      </c>
      <c r="H217" s="27" t="str">
        <f t="shared" si="64"/>
        <v>4-3-16-1348</v>
      </c>
      <c r="I217" s="26" t="s">
        <v>204</v>
      </c>
      <c r="J217" s="28">
        <f>SUM(K217:V217)</f>
        <v>105211.7248</v>
      </c>
      <c r="K217" s="28">
        <v>4617.6000000000004</v>
      </c>
      <c r="L217" s="28">
        <v>7525.44</v>
      </c>
      <c r="M217" s="28">
        <v>9080.7911999999997</v>
      </c>
      <c r="N217" s="28">
        <v>6589.44</v>
      </c>
      <c r="O217" s="28">
        <v>8975.2000000000007</v>
      </c>
      <c r="P217" s="28">
        <v>10891.92</v>
      </c>
      <c r="Q217" s="28">
        <v>11926.2</v>
      </c>
      <c r="R217" s="28">
        <v>10267.92</v>
      </c>
      <c r="S217" s="28">
        <v>9287.2000000000007</v>
      </c>
      <c r="T217" s="28">
        <v>12158.1018</v>
      </c>
      <c r="U217" s="28">
        <v>10030.9118</v>
      </c>
      <c r="V217" s="28">
        <v>3861</v>
      </c>
      <c r="Z217" s="28"/>
      <c r="AA217" s="28"/>
    </row>
    <row r="218" spans="1:27" s="3" customFormat="1" x14ac:dyDescent="0.2">
      <c r="A218" s="25">
        <v>1349</v>
      </c>
      <c r="B218" s="26" t="s">
        <v>205</v>
      </c>
      <c r="C218" s="25">
        <v>1349</v>
      </c>
      <c r="D218" s="27">
        <v>4</v>
      </c>
      <c r="E218" s="27">
        <v>3</v>
      </c>
      <c r="F218" s="27">
        <v>16</v>
      </c>
      <c r="G218" s="27">
        <f t="shared" si="66"/>
        <v>1349</v>
      </c>
      <c r="H218" s="27" t="str">
        <f t="shared" si="64"/>
        <v>4-3-16-1349</v>
      </c>
      <c r="I218" s="26" t="s">
        <v>206</v>
      </c>
      <c r="J218" s="28">
        <f>SUM(K218:V218)</f>
        <v>130580.034</v>
      </c>
      <c r="K218" s="28">
        <v>7870.72</v>
      </c>
      <c r="L218" s="28">
        <v>12680.8084</v>
      </c>
      <c r="M218" s="28">
        <v>13349.44</v>
      </c>
      <c r="N218" s="28">
        <v>8775.155999999999</v>
      </c>
      <c r="O218" s="28">
        <v>10920</v>
      </c>
      <c r="P218" s="28">
        <v>3398.72</v>
      </c>
      <c r="Q218" s="28">
        <v>12012</v>
      </c>
      <c r="R218" s="28">
        <v>9867</v>
      </c>
      <c r="S218" s="28">
        <v>16068</v>
      </c>
      <c r="T218" s="28">
        <v>17555.956600000001</v>
      </c>
      <c r="U218" s="28">
        <v>9540.6947999999993</v>
      </c>
      <c r="V218" s="28">
        <v>8541.5381999999991</v>
      </c>
      <c r="Z218" s="28"/>
      <c r="AA218" s="28"/>
    </row>
    <row r="219" spans="1:27" s="3" customFormat="1" x14ac:dyDescent="0.2">
      <c r="A219" s="29"/>
      <c r="B219" s="22"/>
      <c r="C219" s="29"/>
      <c r="D219" s="23">
        <v>4</v>
      </c>
      <c r="E219" s="23">
        <v>3</v>
      </c>
      <c r="F219" s="23">
        <v>17</v>
      </c>
      <c r="G219" s="23">
        <v>0</v>
      </c>
      <c r="H219" s="23" t="str">
        <f t="shared" si="64"/>
        <v>4-3-17-0</v>
      </c>
      <c r="I219" s="22" t="s">
        <v>207</v>
      </c>
      <c r="J219" s="24">
        <f>SUM(J220:J220)</f>
        <v>0</v>
      </c>
      <c r="K219" s="24">
        <f t="shared" ref="K219:V219" si="67">SUM(K220:K220)</f>
        <v>0</v>
      </c>
      <c r="L219" s="24">
        <f t="shared" si="67"/>
        <v>0</v>
      </c>
      <c r="M219" s="24">
        <f t="shared" si="67"/>
        <v>0</v>
      </c>
      <c r="N219" s="24">
        <f t="shared" si="67"/>
        <v>0</v>
      </c>
      <c r="O219" s="24">
        <f t="shared" si="67"/>
        <v>0</v>
      </c>
      <c r="P219" s="24">
        <f t="shared" si="67"/>
        <v>0</v>
      </c>
      <c r="Q219" s="24">
        <f t="shared" si="67"/>
        <v>0</v>
      </c>
      <c r="R219" s="24">
        <f t="shared" si="67"/>
        <v>0</v>
      </c>
      <c r="S219" s="24">
        <f t="shared" si="67"/>
        <v>0</v>
      </c>
      <c r="T219" s="24">
        <f t="shared" si="67"/>
        <v>0</v>
      </c>
      <c r="U219" s="24">
        <f t="shared" si="67"/>
        <v>0</v>
      </c>
      <c r="V219" s="24">
        <f t="shared" si="67"/>
        <v>0</v>
      </c>
      <c r="Z219" s="24">
        <v>0</v>
      </c>
      <c r="AA219" s="24">
        <f>Z219-J219</f>
        <v>0</v>
      </c>
    </row>
    <row r="220" spans="1:27" s="3" customFormat="1" x14ac:dyDescent="0.2">
      <c r="A220" s="29"/>
      <c r="B220" s="19"/>
      <c r="C220" s="29"/>
      <c r="D220" s="27">
        <v>4</v>
      </c>
      <c r="E220" s="27">
        <v>3</v>
      </c>
      <c r="F220" s="27">
        <v>17</v>
      </c>
      <c r="G220" s="27">
        <v>0</v>
      </c>
      <c r="H220" s="27" t="str">
        <f t="shared" si="64"/>
        <v>4-3-17-0</v>
      </c>
      <c r="I220" s="19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Z220" s="21"/>
      <c r="AA220" s="21"/>
    </row>
    <row r="221" spans="1:27" s="3" customFormat="1" x14ac:dyDescent="0.2">
      <c r="A221" s="29"/>
      <c r="B221" s="22"/>
      <c r="C221" s="29"/>
      <c r="D221" s="23">
        <v>4</v>
      </c>
      <c r="E221" s="23">
        <v>3</v>
      </c>
      <c r="F221" s="23">
        <v>18</v>
      </c>
      <c r="G221" s="23">
        <v>0</v>
      </c>
      <c r="H221" s="23" t="str">
        <f t="shared" si="64"/>
        <v>4-3-18-0</v>
      </c>
      <c r="I221" s="22" t="s">
        <v>208</v>
      </c>
      <c r="J221" s="24">
        <f>+J222</f>
        <v>230236229.78999999</v>
      </c>
      <c r="K221" s="24">
        <f t="shared" ref="K221:V221" si="68">+K222</f>
        <v>19159598.73</v>
      </c>
      <c r="L221" s="24">
        <f t="shared" si="68"/>
        <v>19646576.199999999</v>
      </c>
      <c r="M221" s="24">
        <f t="shared" si="68"/>
        <v>16550057.75</v>
      </c>
      <c r="N221" s="24">
        <f t="shared" si="68"/>
        <v>19109417.559999999</v>
      </c>
      <c r="O221" s="24">
        <f t="shared" si="68"/>
        <v>17564330.859999999</v>
      </c>
      <c r="P221" s="24">
        <f t="shared" si="68"/>
        <v>24085052.91</v>
      </c>
      <c r="Q221" s="24">
        <f t="shared" si="68"/>
        <v>16973113.100000001</v>
      </c>
      <c r="R221" s="24">
        <f t="shared" si="68"/>
        <v>22451111.34</v>
      </c>
      <c r="S221" s="24">
        <f t="shared" si="68"/>
        <v>10132852.58</v>
      </c>
      <c r="T221" s="24">
        <f t="shared" si="68"/>
        <v>21508800.699999999</v>
      </c>
      <c r="U221" s="24">
        <f t="shared" si="68"/>
        <v>21085803.84</v>
      </c>
      <c r="V221" s="24">
        <f t="shared" si="68"/>
        <v>21969514.219999999</v>
      </c>
      <c r="Z221" s="24">
        <v>230236229.78999999</v>
      </c>
      <c r="AA221" s="24">
        <f>Z221-J221</f>
        <v>0</v>
      </c>
    </row>
    <row r="222" spans="1:27" s="3" customFormat="1" ht="10.5" customHeight="1" x14ac:dyDescent="0.2">
      <c r="A222" s="25">
        <v>972</v>
      </c>
      <c r="B222" s="26" t="s">
        <v>643</v>
      </c>
      <c r="C222" s="25">
        <v>972</v>
      </c>
      <c r="D222" s="27">
        <v>4</v>
      </c>
      <c r="E222" s="27">
        <v>3</v>
      </c>
      <c r="F222" s="27">
        <v>18</v>
      </c>
      <c r="G222" s="27">
        <f>+C222</f>
        <v>972</v>
      </c>
      <c r="H222" s="27" t="str">
        <f t="shared" si="64"/>
        <v>4-3-18-972</v>
      </c>
      <c r="I222" s="26" t="s">
        <v>209</v>
      </c>
      <c r="J222" s="28">
        <f>SUM(K222:V222)</f>
        <v>230236229.78999999</v>
      </c>
      <c r="K222" s="28">
        <v>19159598.73</v>
      </c>
      <c r="L222" s="28">
        <v>19646576.199999999</v>
      </c>
      <c r="M222" s="28">
        <v>16550057.75</v>
      </c>
      <c r="N222" s="28">
        <v>19109417.559999999</v>
      </c>
      <c r="O222" s="28">
        <v>17564330.859999999</v>
      </c>
      <c r="P222" s="28">
        <v>24085052.91</v>
      </c>
      <c r="Q222" s="28">
        <v>16973113.100000001</v>
      </c>
      <c r="R222" s="28">
        <v>22451111.34</v>
      </c>
      <c r="S222" s="28">
        <v>10132852.58</v>
      </c>
      <c r="T222" s="28">
        <v>21508800.699999999</v>
      </c>
      <c r="U222" s="28">
        <v>21085803.84</v>
      </c>
      <c r="V222" s="28">
        <v>21969514.219999999</v>
      </c>
      <c r="Z222" s="28"/>
      <c r="AA222" s="28"/>
    </row>
    <row r="223" spans="1:27" s="3" customFormat="1" x14ac:dyDescent="0.2">
      <c r="A223" s="29"/>
      <c r="B223" s="22"/>
      <c r="C223" s="29"/>
      <c r="D223" s="23">
        <v>4</v>
      </c>
      <c r="E223" s="23">
        <v>3</v>
      </c>
      <c r="F223" s="23">
        <v>19</v>
      </c>
      <c r="G223" s="23">
        <v>0</v>
      </c>
      <c r="H223" s="23" t="str">
        <f t="shared" si="64"/>
        <v>4-3-19-0</v>
      </c>
      <c r="I223" s="22" t="s">
        <v>210</v>
      </c>
      <c r="J223" s="24">
        <f>SUM(J224:J224)</f>
        <v>0</v>
      </c>
      <c r="K223" s="24">
        <f t="shared" ref="K223:V223" si="69">SUM(K224:K224)</f>
        <v>0</v>
      </c>
      <c r="L223" s="24">
        <f t="shared" si="69"/>
        <v>0</v>
      </c>
      <c r="M223" s="24">
        <f t="shared" si="69"/>
        <v>0</v>
      </c>
      <c r="N223" s="24">
        <f t="shared" si="69"/>
        <v>0</v>
      </c>
      <c r="O223" s="24">
        <f t="shared" si="69"/>
        <v>0</v>
      </c>
      <c r="P223" s="24">
        <f t="shared" si="69"/>
        <v>0</v>
      </c>
      <c r="Q223" s="24">
        <f t="shared" si="69"/>
        <v>0</v>
      </c>
      <c r="R223" s="24">
        <f t="shared" si="69"/>
        <v>0</v>
      </c>
      <c r="S223" s="24">
        <f t="shared" si="69"/>
        <v>0</v>
      </c>
      <c r="T223" s="24">
        <f t="shared" si="69"/>
        <v>0</v>
      </c>
      <c r="U223" s="24">
        <f t="shared" si="69"/>
        <v>0</v>
      </c>
      <c r="V223" s="24">
        <f t="shared" si="69"/>
        <v>0</v>
      </c>
      <c r="Z223" s="24">
        <v>0</v>
      </c>
      <c r="AA223" s="24">
        <f>Z223-J223</f>
        <v>0</v>
      </c>
    </row>
    <row r="224" spans="1:27" s="3" customFormat="1" x14ac:dyDescent="0.2">
      <c r="A224" s="29"/>
      <c r="B224" s="19"/>
      <c r="C224" s="29"/>
      <c r="D224" s="27">
        <v>4</v>
      </c>
      <c r="E224" s="27">
        <v>3</v>
      </c>
      <c r="F224" s="27">
        <v>19</v>
      </c>
      <c r="G224" s="27">
        <v>0</v>
      </c>
      <c r="H224" s="27" t="str">
        <f t="shared" si="64"/>
        <v>4-3-19-0</v>
      </c>
      <c r="I224" s="19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Z224" s="21"/>
      <c r="AA224" s="21"/>
    </row>
    <row r="225" spans="1:27" s="3" customFormat="1" x14ac:dyDescent="0.2">
      <c r="A225" s="29"/>
      <c r="B225" s="22"/>
      <c r="C225" s="29"/>
      <c r="D225" s="23">
        <v>4</v>
      </c>
      <c r="E225" s="23">
        <v>3</v>
      </c>
      <c r="F225" s="23">
        <v>20</v>
      </c>
      <c r="G225" s="23">
        <v>0</v>
      </c>
      <c r="H225" s="23" t="str">
        <f t="shared" si="64"/>
        <v>4-3-20-0</v>
      </c>
      <c r="I225" s="22" t="s">
        <v>211</v>
      </c>
      <c r="J225" s="24">
        <f>SUM(J226:J226)</f>
        <v>0</v>
      </c>
      <c r="K225" s="24">
        <f t="shared" ref="K225:V225" si="70">SUM(K226:K226)</f>
        <v>0</v>
      </c>
      <c r="L225" s="24">
        <f t="shared" si="70"/>
        <v>0</v>
      </c>
      <c r="M225" s="24">
        <f t="shared" si="70"/>
        <v>0</v>
      </c>
      <c r="N225" s="24">
        <f t="shared" si="70"/>
        <v>0</v>
      </c>
      <c r="O225" s="24">
        <f t="shared" si="70"/>
        <v>0</v>
      </c>
      <c r="P225" s="24">
        <f t="shared" si="70"/>
        <v>0</v>
      </c>
      <c r="Q225" s="24">
        <f t="shared" si="70"/>
        <v>0</v>
      </c>
      <c r="R225" s="24">
        <f t="shared" si="70"/>
        <v>0</v>
      </c>
      <c r="S225" s="24">
        <f t="shared" si="70"/>
        <v>0</v>
      </c>
      <c r="T225" s="24">
        <f t="shared" si="70"/>
        <v>0</v>
      </c>
      <c r="U225" s="24">
        <f t="shared" si="70"/>
        <v>0</v>
      </c>
      <c r="V225" s="24">
        <f t="shared" si="70"/>
        <v>0</v>
      </c>
      <c r="Z225" s="24">
        <v>0</v>
      </c>
      <c r="AA225" s="24">
        <f>Z225-J225</f>
        <v>0</v>
      </c>
    </row>
    <row r="226" spans="1:27" s="3" customFormat="1" x14ac:dyDescent="0.2">
      <c r="A226" s="29"/>
      <c r="B226" s="19"/>
      <c r="C226" s="29"/>
      <c r="D226" s="27">
        <v>4</v>
      </c>
      <c r="E226" s="27">
        <v>3</v>
      </c>
      <c r="F226" s="27">
        <v>20</v>
      </c>
      <c r="G226" s="27">
        <v>0</v>
      </c>
      <c r="H226" s="27" t="str">
        <f t="shared" si="64"/>
        <v>4-3-20-0</v>
      </c>
      <c r="I226" s="19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Z226" s="21"/>
      <c r="AA226" s="21"/>
    </row>
    <row r="227" spans="1:27" s="3" customFormat="1" x14ac:dyDescent="0.2">
      <c r="A227" s="29"/>
      <c r="B227" s="22"/>
      <c r="C227" s="29"/>
      <c r="D227" s="23">
        <v>4</v>
      </c>
      <c r="E227" s="23">
        <v>3</v>
      </c>
      <c r="F227" s="23">
        <v>21</v>
      </c>
      <c r="G227" s="23">
        <v>0</v>
      </c>
      <c r="H227" s="23" t="str">
        <f t="shared" si="64"/>
        <v>4-3-21-0</v>
      </c>
      <c r="I227" s="22" t="s">
        <v>212</v>
      </c>
      <c r="J227" s="24">
        <f>SUM(J228)</f>
        <v>0</v>
      </c>
      <c r="K227" s="24">
        <f t="shared" ref="K227:V227" si="71">SUM(K228)</f>
        <v>0</v>
      </c>
      <c r="L227" s="24">
        <f t="shared" si="71"/>
        <v>0</v>
      </c>
      <c r="M227" s="24">
        <f t="shared" si="71"/>
        <v>0</v>
      </c>
      <c r="N227" s="24">
        <f t="shared" si="71"/>
        <v>0</v>
      </c>
      <c r="O227" s="24">
        <f t="shared" si="71"/>
        <v>0</v>
      </c>
      <c r="P227" s="24">
        <f t="shared" si="71"/>
        <v>0</v>
      </c>
      <c r="Q227" s="24">
        <f t="shared" si="71"/>
        <v>0</v>
      </c>
      <c r="R227" s="24">
        <f t="shared" si="71"/>
        <v>0</v>
      </c>
      <c r="S227" s="24">
        <f t="shared" si="71"/>
        <v>0</v>
      </c>
      <c r="T227" s="24">
        <f t="shared" si="71"/>
        <v>0</v>
      </c>
      <c r="U227" s="24">
        <f t="shared" si="71"/>
        <v>0</v>
      </c>
      <c r="V227" s="24">
        <f t="shared" si="71"/>
        <v>0</v>
      </c>
      <c r="Z227" s="24">
        <v>0</v>
      </c>
      <c r="AA227" s="24">
        <f>Z227-J227</f>
        <v>0</v>
      </c>
    </row>
    <row r="228" spans="1:27" s="3" customFormat="1" x14ac:dyDescent="0.2">
      <c r="A228" s="29"/>
      <c r="B228" s="19"/>
      <c r="C228" s="29"/>
      <c r="D228" s="27">
        <v>4</v>
      </c>
      <c r="E228" s="27">
        <v>3</v>
      </c>
      <c r="F228" s="27">
        <v>21</v>
      </c>
      <c r="G228" s="27">
        <v>0</v>
      </c>
      <c r="H228" s="27" t="str">
        <f t="shared" si="64"/>
        <v>4-3-21-0</v>
      </c>
      <c r="I228" s="19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Z228" s="21"/>
      <c r="AA228" s="21"/>
    </row>
    <row r="229" spans="1:27" s="3" customFormat="1" x14ac:dyDescent="0.2">
      <c r="A229" s="29"/>
      <c r="B229" s="22"/>
      <c r="C229" s="29"/>
      <c r="D229" s="23">
        <v>4</v>
      </c>
      <c r="E229" s="23">
        <v>3</v>
      </c>
      <c r="F229" s="23">
        <v>22</v>
      </c>
      <c r="G229" s="23">
        <v>0</v>
      </c>
      <c r="H229" s="23" t="str">
        <f t="shared" si="64"/>
        <v>4-3-22-0</v>
      </c>
      <c r="I229" s="22" t="s">
        <v>213</v>
      </c>
      <c r="J229" s="24">
        <f>+J230</f>
        <v>0</v>
      </c>
      <c r="K229" s="24">
        <f t="shared" ref="K229:V229" si="72">+K230</f>
        <v>0</v>
      </c>
      <c r="L229" s="24">
        <f t="shared" si="72"/>
        <v>0</v>
      </c>
      <c r="M229" s="24">
        <f t="shared" si="72"/>
        <v>0</v>
      </c>
      <c r="N229" s="24">
        <f t="shared" si="72"/>
        <v>0</v>
      </c>
      <c r="O229" s="24">
        <f t="shared" si="72"/>
        <v>0</v>
      </c>
      <c r="P229" s="24">
        <f t="shared" si="72"/>
        <v>0</v>
      </c>
      <c r="Q229" s="24">
        <f t="shared" si="72"/>
        <v>0</v>
      </c>
      <c r="R229" s="24">
        <f t="shared" si="72"/>
        <v>0</v>
      </c>
      <c r="S229" s="24">
        <f t="shared" si="72"/>
        <v>0</v>
      </c>
      <c r="T229" s="24">
        <f t="shared" si="72"/>
        <v>0</v>
      </c>
      <c r="U229" s="24">
        <f t="shared" si="72"/>
        <v>0</v>
      </c>
      <c r="V229" s="24">
        <f t="shared" si="72"/>
        <v>0</v>
      </c>
      <c r="Z229" s="24">
        <v>0</v>
      </c>
      <c r="AA229" s="24">
        <f>Z229-J229</f>
        <v>0</v>
      </c>
    </row>
    <row r="230" spans="1:27" s="3" customFormat="1" x14ac:dyDescent="0.2">
      <c r="A230" s="29"/>
      <c r="B230" s="19"/>
      <c r="C230" s="29"/>
      <c r="D230" s="27">
        <v>4</v>
      </c>
      <c r="E230" s="27">
        <v>3</v>
      </c>
      <c r="F230" s="27">
        <v>22</v>
      </c>
      <c r="G230" s="27">
        <v>0</v>
      </c>
      <c r="H230" s="27" t="str">
        <f t="shared" si="64"/>
        <v>4-3-22-0</v>
      </c>
      <c r="I230" s="19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Z230" s="21"/>
      <c r="AA230" s="21"/>
    </row>
    <row r="231" spans="1:27" s="3" customFormat="1" x14ac:dyDescent="0.2">
      <c r="A231" s="29"/>
      <c r="B231" s="22"/>
      <c r="C231" s="29"/>
      <c r="D231" s="23">
        <v>4</v>
      </c>
      <c r="E231" s="23">
        <v>3</v>
      </c>
      <c r="F231" s="23">
        <v>23</v>
      </c>
      <c r="G231" s="23">
        <v>0</v>
      </c>
      <c r="H231" s="23" t="str">
        <f t="shared" si="64"/>
        <v>4-3-23-0</v>
      </c>
      <c r="I231" s="22" t="s">
        <v>214</v>
      </c>
      <c r="J231" s="24">
        <f>+J232</f>
        <v>0</v>
      </c>
      <c r="K231" s="24">
        <f t="shared" ref="K231:V231" si="73">+K232</f>
        <v>0</v>
      </c>
      <c r="L231" s="24">
        <f t="shared" si="73"/>
        <v>0</v>
      </c>
      <c r="M231" s="24">
        <f t="shared" si="73"/>
        <v>0</v>
      </c>
      <c r="N231" s="24">
        <f t="shared" si="73"/>
        <v>0</v>
      </c>
      <c r="O231" s="24">
        <f t="shared" si="73"/>
        <v>0</v>
      </c>
      <c r="P231" s="24">
        <f t="shared" si="73"/>
        <v>0</v>
      </c>
      <c r="Q231" s="24">
        <f t="shared" si="73"/>
        <v>0</v>
      </c>
      <c r="R231" s="24">
        <f t="shared" si="73"/>
        <v>0</v>
      </c>
      <c r="S231" s="24">
        <f t="shared" si="73"/>
        <v>0</v>
      </c>
      <c r="T231" s="24">
        <f t="shared" si="73"/>
        <v>0</v>
      </c>
      <c r="U231" s="24">
        <f t="shared" si="73"/>
        <v>0</v>
      </c>
      <c r="V231" s="24">
        <f t="shared" si="73"/>
        <v>0</v>
      </c>
      <c r="Z231" s="24">
        <v>0</v>
      </c>
      <c r="AA231" s="24">
        <f>Z231-J231</f>
        <v>0</v>
      </c>
    </row>
    <row r="232" spans="1:27" s="3" customFormat="1" x14ac:dyDescent="0.2">
      <c r="A232" s="29"/>
      <c r="B232" s="19"/>
      <c r="C232" s="29"/>
      <c r="D232" s="27">
        <v>4</v>
      </c>
      <c r="E232" s="27">
        <v>3</v>
      </c>
      <c r="F232" s="27">
        <v>23</v>
      </c>
      <c r="G232" s="27">
        <v>0</v>
      </c>
      <c r="H232" s="27" t="str">
        <f t="shared" si="64"/>
        <v>4-3-23-0</v>
      </c>
      <c r="I232" s="19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Z232" s="21"/>
      <c r="AA232" s="21"/>
    </row>
    <row r="233" spans="1:27" s="3" customFormat="1" x14ac:dyDescent="0.2">
      <c r="A233" s="29"/>
      <c r="B233" s="19"/>
      <c r="C233" s="29"/>
      <c r="D233" s="20">
        <v>4</v>
      </c>
      <c r="E233" s="20">
        <v>4</v>
      </c>
      <c r="F233" s="20" t="s">
        <v>527</v>
      </c>
      <c r="G233" s="20">
        <v>0</v>
      </c>
      <c r="H233" s="20" t="str">
        <f t="shared" si="64"/>
        <v>4-4-00-0</v>
      </c>
      <c r="I233" s="19" t="s">
        <v>215</v>
      </c>
      <c r="J233" s="21">
        <f>+J234</f>
        <v>5619510.3015999999</v>
      </c>
      <c r="K233" s="21">
        <f t="shared" ref="K233:V233" si="74">+K234</f>
        <v>502533.26240000001</v>
      </c>
      <c r="L233" s="21">
        <f t="shared" si="74"/>
        <v>562028.89079999994</v>
      </c>
      <c r="M233" s="21">
        <f t="shared" si="74"/>
        <v>454978.90880000003</v>
      </c>
      <c r="N233" s="21">
        <f t="shared" si="74"/>
        <v>454821.70240000001</v>
      </c>
      <c r="O233" s="21">
        <f t="shared" si="74"/>
        <v>605779.55359999998</v>
      </c>
      <c r="P233" s="21">
        <f t="shared" si="74"/>
        <v>490946.61719999998</v>
      </c>
      <c r="Q233" s="21">
        <f t="shared" si="74"/>
        <v>417652.18559999997</v>
      </c>
      <c r="R233" s="21">
        <f t="shared" si="74"/>
        <v>428535.38520000002</v>
      </c>
      <c r="S233" s="21">
        <f t="shared" si="74"/>
        <v>429320.74120000005</v>
      </c>
      <c r="T233" s="21">
        <f t="shared" si="74"/>
        <v>407174.38059999997</v>
      </c>
      <c r="U233" s="21">
        <f t="shared" si="74"/>
        <v>433391.00219999999</v>
      </c>
      <c r="V233" s="21">
        <f t="shared" si="74"/>
        <v>432347.6716</v>
      </c>
      <c r="Z233" s="21">
        <v>5619510.2999999998</v>
      </c>
      <c r="AA233" s="21">
        <f>Z233-J233</f>
        <v>-1.6000000759959221E-3</v>
      </c>
    </row>
    <row r="234" spans="1:27" s="3" customFormat="1" x14ac:dyDescent="0.2">
      <c r="A234" s="29"/>
      <c r="B234" s="22"/>
      <c r="C234" s="29"/>
      <c r="D234" s="23">
        <v>4</v>
      </c>
      <c r="E234" s="23">
        <v>4</v>
      </c>
      <c r="F234" s="23" t="s">
        <v>528</v>
      </c>
      <c r="G234" s="23">
        <v>0</v>
      </c>
      <c r="H234" s="23" t="str">
        <f t="shared" si="64"/>
        <v>4-4-01-0</v>
      </c>
      <c r="I234" s="22" t="s">
        <v>216</v>
      </c>
      <c r="J234" s="24">
        <f>SUM(J235:J240)</f>
        <v>5619510.3015999999</v>
      </c>
      <c r="K234" s="24">
        <f t="shared" ref="K234:V234" si="75">SUM(K235:K240)</f>
        <v>502533.26240000001</v>
      </c>
      <c r="L234" s="24">
        <f t="shared" si="75"/>
        <v>562028.89079999994</v>
      </c>
      <c r="M234" s="24">
        <f t="shared" si="75"/>
        <v>454978.90880000003</v>
      </c>
      <c r="N234" s="24">
        <f t="shared" si="75"/>
        <v>454821.70240000001</v>
      </c>
      <c r="O234" s="24">
        <f t="shared" si="75"/>
        <v>605779.55359999998</v>
      </c>
      <c r="P234" s="24">
        <f t="shared" si="75"/>
        <v>490946.61719999998</v>
      </c>
      <c r="Q234" s="24">
        <f t="shared" si="75"/>
        <v>417652.18559999997</v>
      </c>
      <c r="R234" s="24">
        <f t="shared" si="75"/>
        <v>428535.38520000002</v>
      </c>
      <c r="S234" s="24">
        <f t="shared" si="75"/>
        <v>429320.74120000005</v>
      </c>
      <c r="T234" s="24">
        <f t="shared" si="75"/>
        <v>407174.38059999997</v>
      </c>
      <c r="U234" s="24">
        <f t="shared" si="75"/>
        <v>433391.00219999999</v>
      </c>
      <c r="V234" s="24">
        <f t="shared" si="75"/>
        <v>432347.6716</v>
      </c>
      <c r="Y234" s="4"/>
      <c r="Z234" s="24">
        <v>5619510.2999999998</v>
      </c>
      <c r="AA234" s="24">
        <f>Z234-J234</f>
        <v>-1.6000000759959221E-3</v>
      </c>
    </row>
    <row r="235" spans="1:27" s="3" customFormat="1" x14ac:dyDescent="0.2">
      <c r="A235" s="25">
        <v>1151</v>
      </c>
      <c r="B235" s="26" t="s">
        <v>644</v>
      </c>
      <c r="C235" s="25">
        <v>1151</v>
      </c>
      <c r="D235" s="27">
        <v>4</v>
      </c>
      <c r="E235" s="27">
        <v>4</v>
      </c>
      <c r="F235" s="27" t="s">
        <v>528</v>
      </c>
      <c r="G235" s="27">
        <f t="shared" ref="G235:G240" si="76">+C235</f>
        <v>1151</v>
      </c>
      <c r="H235" s="27" t="str">
        <f t="shared" si="64"/>
        <v>4-4-01-1151</v>
      </c>
      <c r="I235" s="26" t="s">
        <v>215</v>
      </c>
      <c r="J235" s="28">
        <f>SUM(K235:V235)</f>
        <v>0</v>
      </c>
      <c r="K235" s="28">
        <v>0</v>
      </c>
      <c r="L235" s="28">
        <v>0</v>
      </c>
      <c r="M235" s="28">
        <v>0</v>
      </c>
      <c r="N235" s="28">
        <v>0</v>
      </c>
      <c r="O235" s="28">
        <v>0</v>
      </c>
      <c r="P235" s="28">
        <v>0</v>
      </c>
      <c r="Q235" s="28">
        <v>0</v>
      </c>
      <c r="R235" s="28">
        <v>0</v>
      </c>
      <c r="S235" s="28">
        <v>0</v>
      </c>
      <c r="T235" s="28">
        <v>0</v>
      </c>
      <c r="U235" s="28">
        <v>0</v>
      </c>
      <c r="V235" s="28">
        <v>0</v>
      </c>
      <c r="Z235" s="28"/>
      <c r="AA235" s="28"/>
    </row>
    <row r="236" spans="1:27" s="3" customFormat="1" x14ac:dyDescent="0.2">
      <c r="A236" s="25">
        <v>1118</v>
      </c>
      <c r="B236" s="26" t="s">
        <v>217</v>
      </c>
      <c r="C236" s="25">
        <v>1118</v>
      </c>
      <c r="D236" s="27">
        <v>4</v>
      </c>
      <c r="E236" s="27">
        <v>4</v>
      </c>
      <c r="F236" s="27" t="s">
        <v>528</v>
      </c>
      <c r="G236" s="27">
        <f t="shared" si="76"/>
        <v>1118</v>
      </c>
      <c r="H236" s="27" t="str">
        <f t="shared" si="64"/>
        <v>4-4-01-1118</v>
      </c>
      <c r="I236" s="26" t="s">
        <v>218</v>
      </c>
      <c r="J236" s="28">
        <f>SUM(K236:V236)</f>
        <v>0</v>
      </c>
      <c r="K236" s="28">
        <v>0</v>
      </c>
      <c r="L236" s="28">
        <v>0</v>
      </c>
      <c r="M236" s="28">
        <v>0</v>
      </c>
      <c r="N236" s="28">
        <v>0</v>
      </c>
      <c r="O236" s="28">
        <v>0</v>
      </c>
      <c r="P236" s="28">
        <v>0</v>
      </c>
      <c r="Q236" s="28">
        <v>0</v>
      </c>
      <c r="R236" s="28">
        <v>0</v>
      </c>
      <c r="S236" s="28">
        <v>0</v>
      </c>
      <c r="T236" s="28">
        <v>0</v>
      </c>
      <c r="U236" s="28">
        <v>0</v>
      </c>
      <c r="V236" s="28">
        <v>0</v>
      </c>
      <c r="Z236" s="28"/>
      <c r="AA236" s="28"/>
    </row>
    <row r="237" spans="1:27" s="3" customFormat="1" x14ac:dyDescent="0.2">
      <c r="A237" s="25">
        <v>1371</v>
      </c>
      <c r="B237" s="26" t="s">
        <v>772</v>
      </c>
      <c r="C237" s="25">
        <v>1371</v>
      </c>
      <c r="D237" s="27">
        <v>4</v>
      </c>
      <c r="E237" s="27">
        <v>4</v>
      </c>
      <c r="F237" s="27" t="s">
        <v>528</v>
      </c>
      <c r="G237" s="27">
        <f t="shared" si="76"/>
        <v>1371</v>
      </c>
      <c r="H237" s="27" t="str">
        <f t="shared" si="64"/>
        <v>4-4-01-1371</v>
      </c>
      <c r="I237" s="26" t="s">
        <v>219</v>
      </c>
      <c r="J237" s="28">
        <f>SUM(K237:V237)</f>
        <v>86036.662400000016</v>
      </c>
      <c r="K237" s="28">
        <v>4482.66</v>
      </c>
      <c r="L237" s="28">
        <v>4904.12</v>
      </c>
      <c r="M237" s="28">
        <v>5534.4795999999997</v>
      </c>
      <c r="N237" s="28">
        <v>7435.7035999999998</v>
      </c>
      <c r="O237" s="28">
        <v>12355.46</v>
      </c>
      <c r="P237" s="28">
        <v>10882.533999999998</v>
      </c>
      <c r="Q237" s="28">
        <v>6738.7632000000003</v>
      </c>
      <c r="R237" s="28">
        <v>4973.6076000000003</v>
      </c>
      <c r="S237" s="28">
        <v>5215.9380000000001</v>
      </c>
      <c r="T237" s="28">
        <v>13427.4764</v>
      </c>
      <c r="U237" s="28">
        <v>5939.18</v>
      </c>
      <c r="V237" s="28">
        <v>4146.74</v>
      </c>
      <c r="Z237" s="28"/>
      <c r="AA237" s="28"/>
    </row>
    <row r="238" spans="1:27" s="3" customFormat="1" x14ac:dyDescent="0.2">
      <c r="A238" s="25">
        <v>1373</v>
      </c>
      <c r="B238" s="26" t="s">
        <v>773</v>
      </c>
      <c r="C238" s="25">
        <v>1373</v>
      </c>
      <c r="D238" s="27">
        <v>4</v>
      </c>
      <c r="E238" s="27">
        <v>4</v>
      </c>
      <c r="F238" s="27" t="s">
        <v>528</v>
      </c>
      <c r="G238" s="27">
        <f t="shared" si="76"/>
        <v>1373</v>
      </c>
      <c r="H238" s="27" t="str">
        <f t="shared" si="64"/>
        <v>4-4-01-1373</v>
      </c>
      <c r="I238" s="26" t="s">
        <v>220</v>
      </c>
      <c r="J238" s="28">
        <f>SUM(K238:V238)</f>
        <v>1240094.8716</v>
      </c>
      <c r="K238" s="28">
        <v>77877.8</v>
      </c>
      <c r="L238" s="28">
        <v>103038.52</v>
      </c>
      <c r="M238" s="28">
        <v>100690.2</v>
      </c>
      <c r="N238" s="28">
        <v>96795.92</v>
      </c>
      <c r="O238" s="28">
        <v>143233.48000000001</v>
      </c>
      <c r="P238" s="28">
        <v>134492.28</v>
      </c>
      <c r="Q238" s="28">
        <v>83806.84</v>
      </c>
      <c r="R238" s="28">
        <v>130077.76599999999</v>
      </c>
      <c r="S238" s="28">
        <v>72905.56</v>
      </c>
      <c r="T238" s="28">
        <v>69863.56</v>
      </c>
      <c r="U238" s="28">
        <v>96228.8704</v>
      </c>
      <c r="V238" s="28">
        <v>131084.07519999999</v>
      </c>
      <c r="Z238" s="28"/>
      <c r="AA238" s="28"/>
    </row>
    <row r="239" spans="1:27" s="3" customFormat="1" x14ac:dyDescent="0.2">
      <c r="A239" s="25">
        <v>1374</v>
      </c>
      <c r="B239" s="26" t="s">
        <v>774</v>
      </c>
      <c r="C239" s="25">
        <v>1374</v>
      </c>
      <c r="D239" s="27">
        <v>4</v>
      </c>
      <c r="E239" s="27">
        <v>4</v>
      </c>
      <c r="F239" s="27" t="s">
        <v>528</v>
      </c>
      <c r="G239" s="27">
        <f t="shared" si="76"/>
        <v>1374</v>
      </c>
      <c r="H239" s="27" t="str">
        <f t="shared" si="64"/>
        <v>4-4-01-1374</v>
      </c>
      <c r="I239" s="26" t="s">
        <v>221</v>
      </c>
      <c r="J239" s="28">
        <f>SUM(K239:V239)</f>
        <v>731836.45600000001</v>
      </c>
      <c r="K239" s="28">
        <v>49602.602399999996</v>
      </c>
      <c r="L239" s="28">
        <v>54162.570800000001</v>
      </c>
      <c r="M239" s="28">
        <v>57325.137999999999</v>
      </c>
      <c r="N239" s="28">
        <v>63355.078800000003</v>
      </c>
      <c r="O239" s="28">
        <v>81684.564000000013</v>
      </c>
      <c r="P239" s="28">
        <v>76479.920400000003</v>
      </c>
      <c r="Q239" s="28">
        <v>51633.462399999997</v>
      </c>
      <c r="R239" s="28">
        <v>43808.0916</v>
      </c>
      <c r="S239" s="28">
        <v>70734.435200000007</v>
      </c>
      <c r="T239" s="28">
        <v>54369.424199999994</v>
      </c>
      <c r="U239" s="28">
        <v>79056.231800000009</v>
      </c>
      <c r="V239" s="28">
        <v>49624.936400000006</v>
      </c>
      <c r="Z239" s="28"/>
      <c r="AA239" s="28"/>
    </row>
    <row r="240" spans="1:27" s="3" customFormat="1" x14ac:dyDescent="0.2">
      <c r="A240" s="25">
        <v>1379</v>
      </c>
      <c r="B240" s="26" t="s">
        <v>775</v>
      </c>
      <c r="C240" s="25">
        <v>1379</v>
      </c>
      <c r="D240" s="27">
        <v>4</v>
      </c>
      <c r="E240" s="27">
        <v>4</v>
      </c>
      <c r="F240" s="27" t="s">
        <v>528</v>
      </c>
      <c r="G240" s="27">
        <f t="shared" si="76"/>
        <v>1379</v>
      </c>
      <c r="H240" s="27" t="str">
        <f t="shared" si="64"/>
        <v>4-4-01-1379</v>
      </c>
      <c r="I240" s="26" t="s">
        <v>222</v>
      </c>
      <c r="J240" s="28">
        <f>SUM(K240:V240)</f>
        <v>3561542.3116000001</v>
      </c>
      <c r="K240" s="28">
        <v>370570.2</v>
      </c>
      <c r="L240" s="28">
        <v>399923.68</v>
      </c>
      <c r="M240" s="28">
        <v>291429.09120000002</v>
      </c>
      <c r="N240" s="28">
        <v>287235</v>
      </c>
      <c r="O240" s="28">
        <v>368506.04959999997</v>
      </c>
      <c r="P240" s="28">
        <v>269091.88280000002</v>
      </c>
      <c r="Q240" s="28">
        <v>275473.12</v>
      </c>
      <c r="R240" s="28">
        <v>249675.92</v>
      </c>
      <c r="S240" s="28">
        <v>280464.80800000002</v>
      </c>
      <c r="T240" s="28">
        <v>269513.92</v>
      </c>
      <c r="U240" s="28">
        <v>252166.72</v>
      </c>
      <c r="V240" s="28">
        <v>247491.92</v>
      </c>
      <c r="Z240" s="28"/>
      <c r="AA240" s="28"/>
    </row>
    <row r="241" spans="1:27" s="3" customFormat="1" x14ac:dyDescent="0.2">
      <c r="A241" s="29"/>
      <c r="B241" s="19"/>
      <c r="C241" s="29"/>
      <c r="D241" s="20">
        <v>4</v>
      </c>
      <c r="E241" s="20">
        <v>5</v>
      </c>
      <c r="F241" s="20" t="s">
        <v>527</v>
      </c>
      <c r="G241" s="20">
        <v>0</v>
      </c>
      <c r="H241" s="20" t="str">
        <f t="shared" si="64"/>
        <v>4-5-00-0</v>
      </c>
      <c r="I241" s="19" t="s">
        <v>223</v>
      </c>
      <c r="J241" s="21">
        <f>+J242+J252</f>
        <v>284653.56920000003</v>
      </c>
      <c r="K241" s="21">
        <f t="shared" ref="K241:V241" si="77">+K242+K252</f>
        <v>30842.229599999999</v>
      </c>
      <c r="L241" s="21">
        <f t="shared" si="77"/>
        <v>24691.357599999999</v>
      </c>
      <c r="M241" s="21">
        <f t="shared" si="77"/>
        <v>30051.403200000001</v>
      </c>
      <c r="N241" s="21">
        <f t="shared" si="77"/>
        <v>20122.1384</v>
      </c>
      <c r="O241" s="21">
        <f t="shared" si="77"/>
        <v>25921.531999999999</v>
      </c>
      <c r="P241" s="21">
        <f t="shared" si="77"/>
        <v>25482.183999999997</v>
      </c>
      <c r="Q241" s="21">
        <f t="shared" si="77"/>
        <v>21264.443200000002</v>
      </c>
      <c r="R241" s="21">
        <f t="shared" si="77"/>
        <v>20912.964800000002</v>
      </c>
      <c r="S241" s="21">
        <f t="shared" si="77"/>
        <v>16607.3544</v>
      </c>
      <c r="T241" s="21">
        <f t="shared" si="77"/>
        <v>20429.682000000004</v>
      </c>
      <c r="U241" s="21">
        <f t="shared" si="77"/>
        <v>22099.204400000002</v>
      </c>
      <c r="V241" s="21">
        <f t="shared" si="77"/>
        <v>26229.0756</v>
      </c>
      <c r="Z241" s="21">
        <v>284653.57</v>
      </c>
      <c r="AA241" s="21">
        <f>Z241-J241</f>
        <v>7.9999997979030013E-4</v>
      </c>
    </row>
    <row r="242" spans="1:27" s="3" customFormat="1" x14ac:dyDescent="0.2">
      <c r="A242" s="29"/>
      <c r="B242" s="22"/>
      <c r="C242" s="29"/>
      <c r="D242" s="23">
        <v>4</v>
      </c>
      <c r="E242" s="23">
        <v>5</v>
      </c>
      <c r="F242" s="23" t="s">
        <v>528</v>
      </c>
      <c r="G242" s="23">
        <v>0</v>
      </c>
      <c r="H242" s="23" t="str">
        <f t="shared" si="64"/>
        <v>4-5-01-0</v>
      </c>
      <c r="I242" s="22" t="s">
        <v>46</v>
      </c>
      <c r="J242" s="24">
        <f>SUM(J243:J249)</f>
        <v>0</v>
      </c>
      <c r="K242" s="24">
        <f t="shared" ref="K242:V242" si="78">SUM(K243:K249)</f>
        <v>0</v>
      </c>
      <c r="L242" s="24">
        <f t="shared" si="78"/>
        <v>0</v>
      </c>
      <c r="M242" s="24">
        <f t="shared" si="78"/>
        <v>0</v>
      </c>
      <c r="N242" s="24">
        <f t="shared" si="78"/>
        <v>0</v>
      </c>
      <c r="O242" s="24">
        <f t="shared" si="78"/>
        <v>0</v>
      </c>
      <c r="P242" s="24">
        <f t="shared" si="78"/>
        <v>0</v>
      </c>
      <c r="Q242" s="24">
        <f t="shared" si="78"/>
        <v>0</v>
      </c>
      <c r="R242" s="24">
        <f t="shared" si="78"/>
        <v>0</v>
      </c>
      <c r="S242" s="24">
        <f t="shared" si="78"/>
        <v>0</v>
      </c>
      <c r="T242" s="24">
        <f t="shared" si="78"/>
        <v>0</v>
      </c>
      <c r="U242" s="24">
        <f t="shared" si="78"/>
        <v>0</v>
      </c>
      <c r="V242" s="24">
        <f t="shared" si="78"/>
        <v>0</v>
      </c>
      <c r="Z242" s="24">
        <v>0</v>
      </c>
      <c r="AA242" s="24">
        <f>Z242-J242</f>
        <v>0</v>
      </c>
    </row>
    <row r="243" spans="1:27" s="3" customFormat="1" x14ac:dyDescent="0.2">
      <c r="A243" s="25">
        <v>1101</v>
      </c>
      <c r="B243" s="26" t="s">
        <v>645</v>
      </c>
      <c r="C243" s="25">
        <v>1101</v>
      </c>
      <c r="D243" s="27">
        <v>4</v>
      </c>
      <c r="E243" s="27">
        <v>5</v>
      </c>
      <c r="F243" s="27" t="s">
        <v>528</v>
      </c>
      <c r="G243" s="27">
        <f t="shared" ref="G243:G249" si="79">+C243</f>
        <v>1101</v>
      </c>
      <c r="H243" s="27" t="str">
        <f t="shared" si="64"/>
        <v>4-5-01-1101</v>
      </c>
      <c r="I243" s="26" t="s">
        <v>224</v>
      </c>
      <c r="J243" s="28">
        <f>SUM(K243:V243)</f>
        <v>0</v>
      </c>
      <c r="K243" s="28">
        <v>0</v>
      </c>
      <c r="L243" s="28">
        <v>0</v>
      </c>
      <c r="M243" s="28">
        <v>0</v>
      </c>
      <c r="N243" s="28">
        <v>0</v>
      </c>
      <c r="O243" s="28">
        <v>0</v>
      </c>
      <c r="P243" s="28">
        <v>0</v>
      </c>
      <c r="Q243" s="28">
        <v>0</v>
      </c>
      <c r="R243" s="28">
        <v>0</v>
      </c>
      <c r="S243" s="28">
        <v>0</v>
      </c>
      <c r="T243" s="28">
        <v>0</v>
      </c>
      <c r="U243" s="28">
        <v>0</v>
      </c>
      <c r="V243" s="28">
        <v>0</v>
      </c>
      <c r="Z243" s="28"/>
      <c r="AA243" s="28"/>
    </row>
    <row r="244" spans="1:27" s="3" customFormat="1" x14ac:dyDescent="0.2">
      <c r="A244" s="25">
        <v>1102</v>
      </c>
      <c r="B244" s="26" t="s">
        <v>646</v>
      </c>
      <c r="C244" s="25">
        <v>1102</v>
      </c>
      <c r="D244" s="27">
        <v>4</v>
      </c>
      <c r="E244" s="27">
        <v>5</v>
      </c>
      <c r="F244" s="27" t="s">
        <v>528</v>
      </c>
      <c r="G244" s="27">
        <f t="shared" si="79"/>
        <v>1102</v>
      </c>
      <c r="H244" s="27" t="str">
        <f t="shared" si="64"/>
        <v>4-5-01-1102</v>
      </c>
      <c r="I244" s="26" t="s">
        <v>225</v>
      </c>
      <c r="J244" s="28">
        <f>SUM(K244:V244)</f>
        <v>0</v>
      </c>
      <c r="K244" s="28">
        <v>0</v>
      </c>
      <c r="L244" s="28">
        <v>0</v>
      </c>
      <c r="M244" s="28">
        <v>0</v>
      </c>
      <c r="N244" s="28">
        <v>0</v>
      </c>
      <c r="O244" s="28">
        <v>0</v>
      </c>
      <c r="P244" s="28">
        <v>0</v>
      </c>
      <c r="Q244" s="28">
        <v>0</v>
      </c>
      <c r="R244" s="28">
        <v>0</v>
      </c>
      <c r="S244" s="28">
        <v>0</v>
      </c>
      <c r="T244" s="28">
        <v>0</v>
      </c>
      <c r="U244" s="28">
        <v>0</v>
      </c>
      <c r="V244" s="28">
        <v>0</v>
      </c>
      <c r="Z244" s="28"/>
      <c r="AA244" s="28"/>
    </row>
    <row r="245" spans="1:27" s="3" customFormat="1" x14ac:dyDescent="0.2">
      <c r="A245" s="25">
        <v>1103</v>
      </c>
      <c r="B245" s="26" t="s">
        <v>647</v>
      </c>
      <c r="C245" s="25">
        <v>1103</v>
      </c>
      <c r="D245" s="27">
        <v>4</v>
      </c>
      <c r="E245" s="27">
        <v>5</v>
      </c>
      <c r="F245" s="27" t="s">
        <v>528</v>
      </c>
      <c r="G245" s="27">
        <f t="shared" si="79"/>
        <v>1103</v>
      </c>
      <c r="H245" s="27" t="str">
        <f t="shared" si="64"/>
        <v>4-5-01-1103</v>
      </c>
      <c r="I245" s="26" t="s">
        <v>226</v>
      </c>
      <c r="J245" s="28">
        <f>SUM(K245:V245)</f>
        <v>0</v>
      </c>
      <c r="K245" s="28">
        <v>0</v>
      </c>
      <c r="L245" s="28">
        <v>0</v>
      </c>
      <c r="M245" s="28">
        <v>0</v>
      </c>
      <c r="N245" s="28">
        <v>0</v>
      </c>
      <c r="O245" s="28">
        <v>0</v>
      </c>
      <c r="P245" s="28">
        <v>0</v>
      </c>
      <c r="Q245" s="28">
        <v>0</v>
      </c>
      <c r="R245" s="28">
        <v>0</v>
      </c>
      <c r="S245" s="28">
        <v>0</v>
      </c>
      <c r="T245" s="28">
        <v>0</v>
      </c>
      <c r="U245" s="28">
        <v>0</v>
      </c>
      <c r="V245" s="28">
        <v>0</v>
      </c>
      <c r="Z245" s="28"/>
      <c r="AA245" s="28"/>
    </row>
    <row r="246" spans="1:27" s="3" customFormat="1" x14ac:dyDescent="0.2">
      <c r="A246" s="25">
        <v>1104</v>
      </c>
      <c r="B246" s="26" t="s">
        <v>648</v>
      </c>
      <c r="C246" s="25">
        <v>1104</v>
      </c>
      <c r="D246" s="27">
        <v>4</v>
      </c>
      <c r="E246" s="27">
        <v>5</v>
      </c>
      <c r="F246" s="27" t="s">
        <v>528</v>
      </c>
      <c r="G246" s="27">
        <f t="shared" si="79"/>
        <v>1104</v>
      </c>
      <c r="H246" s="27" t="str">
        <f t="shared" si="64"/>
        <v>4-5-01-1104</v>
      </c>
      <c r="I246" s="26" t="s">
        <v>227</v>
      </c>
      <c r="J246" s="28">
        <f>SUM(K246:V246)</f>
        <v>0</v>
      </c>
      <c r="K246" s="28">
        <v>0</v>
      </c>
      <c r="L246" s="28">
        <v>0</v>
      </c>
      <c r="M246" s="28">
        <v>0</v>
      </c>
      <c r="N246" s="28">
        <v>0</v>
      </c>
      <c r="O246" s="28">
        <v>0</v>
      </c>
      <c r="P246" s="28">
        <v>0</v>
      </c>
      <c r="Q246" s="28">
        <v>0</v>
      </c>
      <c r="R246" s="28">
        <v>0</v>
      </c>
      <c r="S246" s="28">
        <v>0</v>
      </c>
      <c r="T246" s="28">
        <v>0</v>
      </c>
      <c r="U246" s="28">
        <v>0</v>
      </c>
      <c r="V246" s="28">
        <v>0</v>
      </c>
      <c r="Z246" s="28"/>
      <c r="AA246" s="28"/>
    </row>
    <row r="247" spans="1:27" s="3" customFormat="1" x14ac:dyDescent="0.2">
      <c r="A247" s="25">
        <v>1105</v>
      </c>
      <c r="B247" s="26"/>
      <c r="C247" s="25">
        <v>1105</v>
      </c>
      <c r="D247" s="27">
        <v>4</v>
      </c>
      <c r="E247" s="27">
        <v>5</v>
      </c>
      <c r="F247" s="27" t="s">
        <v>528</v>
      </c>
      <c r="G247" s="27">
        <f t="shared" si="79"/>
        <v>1105</v>
      </c>
      <c r="H247" s="27" t="str">
        <f t="shared" si="64"/>
        <v>4-5-01-1105</v>
      </c>
      <c r="I247" s="26" t="s">
        <v>228</v>
      </c>
      <c r="J247" s="28">
        <f>SUM(K247:V247)</f>
        <v>0</v>
      </c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Z247" s="28"/>
      <c r="AA247" s="28"/>
    </row>
    <row r="248" spans="1:27" s="3" customFormat="1" x14ac:dyDescent="0.2">
      <c r="A248" s="25">
        <v>1106</v>
      </c>
      <c r="B248" s="26"/>
      <c r="C248" s="25">
        <v>1106</v>
      </c>
      <c r="D248" s="27">
        <v>4</v>
      </c>
      <c r="E248" s="27">
        <v>5</v>
      </c>
      <c r="F248" s="27" t="s">
        <v>528</v>
      </c>
      <c r="G248" s="27">
        <f t="shared" si="79"/>
        <v>1106</v>
      </c>
      <c r="H248" s="27" t="str">
        <f t="shared" si="64"/>
        <v>4-5-01-1106</v>
      </c>
      <c r="I248" s="26" t="s">
        <v>229</v>
      </c>
      <c r="J248" s="28">
        <f>SUM(K248:V248)</f>
        <v>0</v>
      </c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Z248" s="28"/>
      <c r="AA248" s="28"/>
    </row>
    <row r="249" spans="1:27" s="3" customFormat="1" x14ac:dyDescent="0.2">
      <c r="A249" s="25">
        <v>1107</v>
      </c>
      <c r="B249" s="26" t="s">
        <v>649</v>
      </c>
      <c r="C249" s="25">
        <v>1107</v>
      </c>
      <c r="D249" s="27">
        <v>4</v>
      </c>
      <c r="E249" s="27">
        <v>5</v>
      </c>
      <c r="F249" s="27" t="s">
        <v>528</v>
      </c>
      <c r="G249" s="27">
        <f t="shared" si="79"/>
        <v>1107</v>
      </c>
      <c r="H249" s="27" t="str">
        <f t="shared" si="64"/>
        <v>4-5-01-1107</v>
      </c>
      <c r="I249" s="26" t="s">
        <v>230</v>
      </c>
      <c r="J249" s="28">
        <f>SUM(K249:V249)</f>
        <v>0</v>
      </c>
      <c r="K249" s="28">
        <v>0</v>
      </c>
      <c r="L249" s="28">
        <v>0</v>
      </c>
      <c r="M249" s="28">
        <v>0</v>
      </c>
      <c r="N249" s="28">
        <v>0</v>
      </c>
      <c r="O249" s="28">
        <v>0</v>
      </c>
      <c r="P249" s="28">
        <v>0</v>
      </c>
      <c r="Q249" s="28">
        <v>0</v>
      </c>
      <c r="R249" s="28">
        <v>0</v>
      </c>
      <c r="S249" s="28">
        <v>0</v>
      </c>
      <c r="T249" s="28">
        <v>0</v>
      </c>
      <c r="U249" s="28">
        <v>0</v>
      </c>
      <c r="V249" s="28">
        <v>0</v>
      </c>
      <c r="Z249" s="28"/>
      <c r="AA249" s="28"/>
    </row>
    <row r="250" spans="1:27" s="3" customFormat="1" x14ac:dyDescent="0.2">
      <c r="A250" s="29"/>
      <c r="B250" s="22"/>
      <c r="C250" s="29"/>
      <c r="D250" s="23">
        <v>4</v>
      </c>
      <c r="E250" s="23">
        <v>5</v>
      </c>
      <c r="F250" s="23" t="s">
        <v>530</v>
      </c>
      <c r="G250" s="23">
        <v>0</v>
      </c>
      <c r="H250" s="23" t="str">
        <f t="shared" si="64"/>
        <v>4-5-02-0</v>
      </c>
      <c r="I250" s="22" t="s">
        <v>53</v>
      </c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Z250" s="28">
        <v>0</v>
      </c>
      <c r="AA250" s="24">
        <f>Z250-J250</f>
        <v>0</v>
      </c>
    </row>
    <row r="251" spans="1:27" s="3" customFormat="1" x14ac:dyDescent="0.2">
      <c r="A251" s="25"/>
      <c r="B251" s="40"/>
      <c r="C251" s="25"/>
      <c r="D251" s="27">
        <v>4</v>
      </c>
      <c r="E251" s="27">
        <v>5</v>
      </c>
      <c r="F251" s="27" t="s">
        <v>530</v>
      </c>
      <c r="G251" s="27">
        <f>+C247</f>
        <v>1105</v>
      </c>
      <c r="H251" s="27" t="str">
        <f t="shared" si="64"/>
        <v>4-5-02-1105</v>
      </c>
      <c r="I251" s="26" t="s">
        <v>53</v>
      </c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Z251" s="28"/>
      <c r="AA251" s="28"/>
    </row>
    <row r="252" spans="1:27" s="3" customFormat="1" x14ac:dyDescent="0.2">
      <c r="A252" s="29"/>
      <c r="B252" s="22"/>
      <c r="C252" s="29"/>
      <c r="D252" s="23">
        <v>4</v>
      </c>
      <c r="E252" s="23">
        <v>5</v>
      </c>
      <c r="F252" s="31" t="s">
        <v>529</v>
      </c>
      <c r="G252" s="23">
        <v>0</v>
      </c>
      <c r="H252" s="23" t="str">
        <f t="shared" si="64"/>
        <v>4-5-03-0</v>
      </c>
      <c r="I252" s="22" t="s">
        <v>58</v>
      </c>
      <c r="J252" s="24">
        <f>SUM(J253:J253)</f>
        <v>284653.56920000003</v>
      </c>
      <c r="K252" s="24">
        <f t="shared" ref="K252:V252" si="80">SUM(K253:K253)</f>
        <v>30842.229599999999</v>
      </c>
      <c r="L252" s="24">
        <f t="shared" si="80"/>
        <v>24691.357599999999</v>
      </c>
      <c r="M252" s="24">
        <f t="shared" si="80"/>
        <v>30051.403200000001</v>
      </c>
      <c r="N252" s="24">
        <f t="shared" si="80"/>
        <v>20122.1384</v>
      </c>
      <c r="O252" s="24">
        <f t="shared" si="80"/>
        <v>25921.531999999999</v>
      </c>
      <c r="P252" s="24">
        <f t="shared" si="80"/>
        <v>25482.183999999997</v>
      </c>
      <c r="Q252" s="24">
        <f t="shared" si="80"/>
        <v>21264.443200000002</v>
      </c>
      <c r="R252" s="24">
        <f t="shared" si="80"/>
        <v>20912.964800000002</v>
      </c>
      <c r="S252" s="24">
        <f t="shared" si="80"/>
        <v>16607.3544</v>
      </c>
      <c r="T252" s="24">
        <f t="shared" si="80"/>
        <v>20429.682000000004</v>
      </c>
      <c r="U252" s="24">
        <f t="shared" si="80"/>
        <v>22099.204400000002</v>
      </c>
      <c r="V252" s="24">
        <f t="shared" si="80"/>
        <v>26229.0756</v>
      </c>
      <c r="Z252" s="24">
        <v>284653.57</v>
      </c>
      <c r="AA252" s="24">
        <f>Z252-J252</f>
        <v>7.9999997979030013E-4</v>
      </c>
    </row>
    <row r="253" spans="1:27" s="3" customFormat="1" x14ac:dyDescent="0.2">
      <c r="A253" s="25">
        <v>1110</v>
      </c>
      <c r="B253" s="26" t="s">
        <v>231</v>
      </c>
      <c r="C253" s="25">
        <v>1110</v>
      </c>
      <c r="D253" s="27">
        <v>4</v>
      </c>
      <c r="E253" s="27">
        <v>5</v>
      </c>
      <c r="F253" s="30" t="s">
        <v>529</v>
      </c>
      <c r="G253" s="27">
        <f>+C253</f>
        <v>1110</v>
      </c>
      <c r="H253" s="27" t="str">
        <f t="shared" si="64"/>
        <v>4-5-03-1110</v>
      </c>
      <c r="I253" s="26" t="s">
        <v>232</v>
      </c>
      <c r="J253" s="28">
        <f>SUM(K253:V253)</f>
        <v>284653.56920000003</v>
      </c>
      <c r="K253" s="28">
        <v>30842.229599999999</v>
      </c>
      <c r="L253" s="28">
        <v>24691.357599999999</v>
      </c>
      <c r="M253" s="28">
        <v>30051.403200000001</v>
      </c>
      <c r="N253" s="28">
        <v>20122.1384</v>
      </c>
      <c r="O253" s="28">
        <v>25921.531999999999</v>
      </c>
      <c r="P253" s="28">
        <v>25482.183999999997</v>
      </c>
      <c r="Q253" s="28">
        <v>21264.443200000002</v>
      </c>
      <c r="R253" s="28">
        <v>20912.964800000002</v>
      </c>
      <c r="S253" s="28">
        <v>16607.3544</v>
      </c>
      <c r="T253" s="28">
        <v>20429.682000000004</v>
      </c>
      <c r="U253" s="28">
        <v>22099.204400000002</v>
      </c>
      <c r="V253" s="28">
        <v>26229.0756</v>
      </c>
      <c r="Z253" s="28"/>
      <c r="AA253" s="28"/>
    </row>
    <row r="254" spans="1:27" s="3" customFormat="1" x14ac:dyDescent="0.2">
      <c r="A254" s="29"/>
      <c r="B254" s="19"/>
      <c r="C254" s="29"/>
      <c r="D254" s="20">
        <v>4</v>
      </c>
      <c r="E254" s="20">
        <v>9</v>
      </c>
      <c r="F254" s="20" t="s">
        <v>527</v>
      </c>
      <c r="G254" s="20">
        <v>0</v>
      </c>
      <c r="H254" s="20" t="str">
        <f t="shared" si="64"/>
        <v>4-9-00-0</v>
      </c>
      <c r="I254" s="19" t="s">
        <v>234</v>
      </c>
      <c r="J254" s="21">
        <f>+J255+J257</f>
        <v>0</v>
      </c>
      <c r="K254" s="21">
        <f t="shared" ref="K254:V254" si="81">+K255+K257</f>
        <v>0</v>
      </c>
      <c r="L254" s="21">
        <f t="shared" si="81"/>
        <v>0</v>
      </c>
      <c r="M254" s="21">
        <f t="shared" si="81"/>
        <v>0</v>
      </c>
      <c r="N254" s="21">
        <f t="shared" si="81"/>
        <v>0</v>
      </c>
      <c r="O254" s="21">
        <f t="shared" si="81"/>
        <v>0</v>
      </c>
      <c r="P254" s="21">
        <f t="shared" si="81"/>
        <v>0</v>
      </c>
      <c r="Q254" s="21">
        <f t="shared" si="81"/>
        <v>0</v>
      </c>
      <c r="R254" s="21">
        <f t="shared" si="81"/>
        <v>0</v>
      </c>
      <c r="S254" s="21">
        <f t="shared" si="81"/>
        <v>0</v>
      </c>
      <c r="T254" s="21">
        <f t="shared" si="81"/>
        <v>0</v>
      </c>
      <c r="U254" s="21">
        <f t="shared" si="81"/>
        <v>0</v>
      </c>
      <c r="V254" s="21">
        <f t="shared" si="81"/>
        <v>0</v>
      </c>
      <c r="Z254" s="21">
        <v>0</v>
      </c>
      <c r="AA254" s="24">
        <f>Z254-J254</f>
        <v>0</v>
      </c>
    </row>
    <row r="255" spans="1:27" s="3" customFormat="1" x14ac:dyDescent="0.2">
      <c r="A255" s="29"/>
      <c r="B255" s="19"/>
      <c r="C255" s="29"/>
      <c r="D255" s="23">
        <v>4</v>
      </c>
      <c r="E255" s="23">
        <v>9</v>
      </c>
      <c r="F255" s="23" t="s">
        <v>528</v>
      </c>
      <c r="G255" s="23">
        <v>0</v>
      </c>
      <c r="H255" s="23" t="str">
        <f t="shared" si="64"/>
        <v>4-9-01-0</v>
      </c>
      <c r="I255" s="22" t="s">
        <v>89</v>
      </c>
      <c r="J255" s="24">
        <f>+J256</f>
        <v>0</v>
      </c>
      <c r="K255" s="24">
        <f t="shared" ref="K255:V255" si="82">+K256</f>
        <v>0</v>
      </c>
      <c r="L255" s="24">
        <f t="shared" si="82"/>
        <v>0</v>
      </c>
      <c r="M255" s="24">
        <f t="shared" si="82"/>
        <v>0</v>
      </c>
      <c r="N255" s="24">
        <f t="shared" si="82"/>
        <v>0</v>
      </c>
      <c r="O255" s="24">
        <f t="shared" si="82"/>
        <v>0</v>
      </c>
      <c r="P255" s="24">
        <f t="shared" si="82"/>
        <v>0</v>
      </c>
      <c r="Q255" s="24">
        <f t="shared" si="82"/>
        <v>0</v>
      </c>
      <c r="R255" s="24">
        <f t="shared" si="82"/>
        <v>0</v>
      </c>
      <c r="S255" s="24">
        <f t="shared" si="82"/>
        <v>0</v>
      </c>
      <c r="T255" s="24">
        <f t="shared" si="82"/>
        <v>0</v>
      </c>
      <c r="U255" s="24">
        <f t="shared" si="82"/>
        <v>0</v>
      </c>
      <c r="V255" s="24">
        <f t="shared" si="82"/>
        <v>0</v>
      </c>
      <c r="Z255" s="24">
        <v>0</v>
      </c>
      <c r="AA255" s="24">
        <f>Z255-J255</f>
        <v>0</v>
      </c>
    </row>
    <row r="256" spans="1:27" s="3" customFormat="1" x14ac:dyDescent="0.2">
      <c r="A256" s="29"/>
      <c r="B256" s="19"/>
      <c r="C256" s="29"/>
      <c r="D256" s="27">
        <v>4</v>
      </c>
      <c r="E256" s="27">
        <v>9</v>
      </c>
      <c r="F256" s="27" t="s">
        <v>528</v>
      </c>
      <c r="G256" s="27">
        <v>0</v>
      </c>
      <c r="H256" s="27" t="str">
        <f t="shared" si="64"/>
        <v>4-9-01-0</v>
      </c>
      <c r="I256" s="19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Z256" s="21"/>
      <c r="AA256" s="21"/>
    </row>
    <row r="257" spans="1:27" s="3" customFormat="1" x14ac:dyDescent="0.2">
      <c r="A257" s="29"/>
      <c r="B257" s="22"/>
      <c r="C257" s="29"/>
      <c r="D257" s="23">
        <v>4</v>
      </c>
      <c r="E257" s="23">
        <v>9</v>
      </c>
      <c r="F257" s="23" t="s">
        <v>530</v>
      </c>
      <c r="G257" s="23">
        <v>0</v>
      </c>
      <c r="H257" s="23" t="str">
        <f t="shared" si="64"/>
        <v>4-9-02-0</v>
      </c>
      <c r="I257" s="22" t="s">
        <v>93</v>
      </c>
      <c r="J257" s="24">
        <v>0</v>
      </c>
      <c r="K257" s="24">
        <v>0</v>
      </c>
      <c r="L257" s="24">
        <v>0</v>
      </c>
      <c r="M257" s="24">
        <v>0</v>
      </c>
      <c r="N257" s="24">
        <v>0</v>
      </c>
      <c r="O257" s="24">
        <v>0</v>
      </c>
      <c r="P257" s="24">
        <v>0</v>
      </c>
      <c r="Q257" s="24">
        <v>0</v>
      </c>
      <c r="R257" s="24">
        <v>0</v>
      </c>
      <c r="S257" s="24">
        <v>0</v>
      </c>
      <c r="T257" s="24">
        <v>0</v>
      </c>
      <c r="U257" s="24">
        <v>0</v>
      </c>
      <c r="V257" s="24">
        <v>0</v>
      </c>
      <c r="Z257" s="24">
        <v>0</v>
      </c>
      <c r="AA257" s="24">
        <f>Z257-J257</f>
        <v>0</v>
      </c>
    </row>
    <row r="258" spans="1:27" x14ac:dyDescent="0.2">
      <c r="A258" s="37"/>
      <c r="B258" s="15"/>
      <c r="C258" s="37"/>
      <c r="D258" s="18">
        <v>5</v>
      </c>
      <c r="E258" s="18">
        <v>0</v>
      </c>
      <c r="F258" s="18" t="s">
        <v>527</v>
      </c>
      <c r="G258" s="18">
        <v>0</v>
      </c>
      <c r="H258" s="18" t="str">
        <f t="shared" si="64"/>
        <v>5-0-00-0</v>
      </c>
      <c r="I258" s="15" t="s">
        <v>235</v>
      </c>
      <c r="J258" s="17">
        <f>+J259+J324</f>
        <v>236598869.58244392</v>
      </c>
      <c r="K258" s="17">
        <f t="shared" ref="K258:V258" si="83">+K259+K324</f>
        <v>18965397.064409684</v>
      </c>
      <c r="L258" s="17">
        <f t="shared" si="83"/>
        <v>17065938.954808444</v>
      </c>
      <c r="M258" s="17">
        <f t="shared" si="83"/>
        <v>22757162.086080506</v>
      </c>
      <c r="N258" s="17">
        <f t="shared" si="83"/>
        <v>21539308.212195709</v>
      </c>
      <c r="O258" s="17">
        <f t="shared" si="83"/>
        <v>22558627.45842348</v>
      </c>
      <c r="P258" s="17">
        <f t="shared" si="83"/>
        <v>22694604.770819239</v>
      </c>
      <c r="Q258" s="17">
        <f t="shared" si="83"/>
        <v>23801161.616924211</v>
      </c>
      <c r="R258" s="17">
        <f t="shared" si="83"/>
        <v>22531218.604460165</v>
      </c>
      <c r="S258" s="17">
        <f t="shared" si="83"/>
        <v>20796732.266997743</v>
      </c>
      <c r="T258" s="17">
        <f t="shared" si="83"/>
        <v>21589112.499050353</v>
      </c>
      <c r="U258" s="17">
        <f t="shared" si="83"/>
        <v>13591309.983363191</v>
      </c>
      <c r="V258" s="17">
        <f t="shared" si="83"/>
        <v>8708296.064911209</v>
      </c>
      <c r="Y258" s="1" t="s">
        <v>539</v>
      </c>
      <c r="Z258" s="17">
        <v>236598869.58000001</v>
      </c>
      <c r="AA258" s="17">
        <f>Z258-J258</f>
        <v>-2.4439096450805664E-3</v>
      </c>
    </row>
    <row r="259" spans="1:27" s="3" customFormat="1" x14ac:dyDescent="0.2">
      <c r="A259" s="29"/>
      <c r="B259" s="19"/>
      <c r="C259" s="29"/>
      <c r="D259" s="20">
        <v>5</v>
      </c>
      <c r="E259" s="20">
        <v>1</v>
      </c>
      <c r="F259" s="20" t="s">
        <v>527</v>
      </c>
      <c r="G259" s="20">
        <v>0</v>
      </c>
      <c r="H259" s="20" t="str">
        <f t="shared" si="64"/>
        <v>5-1-00-0</v>
      </c>
      <c r="I259" s="19" t="s">
        <v>235</v>
      </c>
      <c r="J259" s="21">
        <f>+J260+J270+J275+J281+J283+J285+J287+J279</f>
        <v>236598869.58244392</v>
      </c>
      <c r="K259" s="21">
        <f t="shared" ref="K259:V259" si="84">+K260+K270+K275+K281+K283+K285+K287+K279</f>
        <v>18965397.064409684</v>
      </c>
      <c r="L259" s="21">
        <f t="shared" si="84"/>
        <v>17065938.954808444</v>
      </c>
      <c r="M259" s="21">
        <f t="shared" si="84"/>
        <v>22757162.086080506</v>
      </c>
      <c r="N259" s="21">
        <f t="shared" si="84"/>
        <v>21539308.212195709</v>
      </c>
      <c r="O259" s="21">
        <f t="shared" si="84"/>
        <v>22558627.45842348</v>
      </c>
      <c r="P259" s="21">
        <f t="shared" si="84"/>
        <v>22694604.770819239</v>
      </c>
      <c r="Q259" s="21">
        <f t="shared" si="84"/>
        <v>23801161.616924211</v>
      </c>
      <c r="R259" s="21">
        <f t="shared" si="84"/>
        <v>22531218.604460165</v>
      </c>
      <c r="S259" s="21">
        <f t="shared" si="84"/>
        <v>20796732.266997743</v>
      </c>
      <c r="T259" s="21">
        <f t="shared" si="84"/>
        <v>21589112.499050353</v>
      </c>
      <c r="U259" s="21">
        <f t="shared" si="84"/>
        <v>13591309.983363191</v>
      </c>
      <c r="V259" s="21">
        <f t="shared" si="84"/>
        <v>8708296.064911209</v>
      </c>
      <c r="Z259" s="21"/>
      <c r="AA259" s="21"/>
    </row>
    <row r="260" spans="1:27" s="3" customFormat="1" x14ac:dyDescent="0.2">
      <c r="A260" s="29"/>
      <c r="B260" s="22"/>
      <c r="C260" s="29"/>
      <c r="D260" s="27">
        <v>5</v>
      </c>
      <c r="E260" s="27">
        <v>1</v>
      </c>
      <c r="F260" s="23" t="s">
        <v>528</v>
      </c>
      <c r="G260" s="23">
        <v>0</v>
      </c>
      <c r="H260" s="23" t="str">
        <f t="shared" si="64"/>
        <v>5-1-01-0</v>
      </c>
      <c r="I260" s="22" t="s">
        <v>236</v>
      </c>
      <c r="J260" s="24">
        <f>SUM(J261:J263)</f>
        <v>210168752.12744394</v>
      </c>
      <c r="K260" s="24">
        <f t="shared" ref="K260:V260" si="85">SUM(K261:K263)</f>
        <v>14643215.539209686</v>
      </c>
      <c r="L260" s="24">
        <f t="shared" si="85"/>
        <v>15318971.254408445</v>
      </c>
      <c r="M260" s="24">
        <f t="shared" si="85"/>
        <v>20994993.766480505</v>
      </c>
      <c r="N260" s="24">
        <f t="shared" si="85"/>
        <v>20006142.037395708</v>
      </c>
      <c r="O260" s="24">
        <f t="shared" si="85"/>
        <v>20692580.310023483</v>
      </c>
      <c r="P260" s="24">
        <f t="shared" si="85"/>
        <v>20955467.074419238</v>
      </c>
      <c r="Q260" s="24">
        <f t="shared" si="85"/>
        <v>19740935.41572421</v>
      </c>
      <c r="R260" s="24">
        <f t="shared" si="85"/>
        <v>20641533.056060161</v>
      </c>
      <c r="S260" s="24">
        <f t="shared" si="85"/>
        <v>18975434.253397744</v>
      </c>
      <c r="T260" s="24">
        <f t="shared" si="85"/>
        <v>19732522.956450351</v>
      </c>
      <c r="U260" s="24">
        <f t="shared" si="85"/>
        <v>11687764.438163189</v>
      </c>
      <c r="V260" s="24">
        <f t="shared" si="85"/>
        <v>6779192.0257112086</v>
      </c>
      <c r="Z260" s="24">
        <v>210168752.12</v>
      </c>
      <c r="AA260" s="24">
        <f>Z260-J260</f>
        <v>-7.4439346790313721E-3</v>
      </c>
    </row>
    <row r="261" spans="1:27" s="3" customFormat="1" x14ac:dyDescent="0.2">
      <c r="A261" s="25">
        <v>1407</v>
      </c>
      <c r="B261" s="26" t="s">
        <v>650</v>
      </c>
      <c r="C261" s="25">
        <v>1407</v>
      </c>
      <c r="D261" s="27">
        <v>5</v>
      </c>
      <c r="E261" s="27">
        <v>1</v>
      </c>
      <c r="F261" s="27" t="s">
        <v>528</v>
      </c>
      <c r="G261" s="27">
        <f>+C261</f>
        <v>1407</v>
      </c>
      <c r="H261" s="27" t="str">
        <f t="shared" si="64"/>
        <v>5-1-01-1407</v>
      </c>
      <c r="I261" s="26" t="s">
        <v>237</v>
      </c>
      <c r="J261" s="28">
        <f>SUM(K261:V261)</f>
        <v>59262564.582154088</v>
      </c>
      <c r="K261" s="28">
        <v>949402.3014731002</v>
      </c>
      <c r="L261" s="28">
        <v>4650780.0487022419</v>
      </c>
      <c r="M261" s="28">
        <v>9717202.0250662528</v>
      </c>
      <c r="N261" s="28">
        <v>7518983.3922064481</v>
      </c>
      <c r="O261" s="28">
        <v>7523756.353058164</v>
      </c>
      <c r="P261" s="28">
        <v>6026952.988378427</v>
      </c>
      <c r="Q261" s="28">
        <v>5073908.7172227101</v>
      </c>
      <c r="R261" s="28">
        <v>4276528.2800519671</v>
      </c>
      <c r="S261" s="28">
        <v>4064986.3408606257</v>
      </c>
      <c r="T261" s="28">
        <v>4091250.9304577499</v>
      </c>
      <c r="U261" s="28">
        <v>3135982.7170370696</v>
      </c>
      <c r="V261" s="28">
        <v>2232830.4876393336</v>
      </c>
      <c r="Z261" s="28"/>
      <c r="AA261" s="28"/>
    </row>
    <row r="262" spans="1:27" s="3" customFormat="1" x14ac:dyDescent="0.2">
      <c r="A262" s="25">
        <v>1424</v>
      </c>
      <c r="B262" s="26" t="s">
        <v>651</v>
      </c>
      <c r="C262" s="25">
        <v>1424</v>
      </c>
      <c r="D262" s="27">
        <v>5</v>
      </c>
      <c r="E262" s="27">
        <v>1</v>
      </c>
      <c r="F262" s="27" t="s">
        <v>528</v>
      </c>
      <c r="G262" s="27">
        <f>+C262</f>
        <v>1424</v>
      </c>
      <c r="H262" s="27" t="str">
        <f t="shared" si="64"/>
        <v>5-1-01-1424</v>
      </c>
      <c r="I262" s="26" t="s">
        <v>238</v>
      </c>
      <c r="J262" s="28">
        <f>SUM(K262:V262)</f>
        <v>5175109.8527076831</v>
      </c>
      <c r="K262" s="28">
        <v>474592.72442062193</v>
      </c>
      <c r="L262" s="28">
        <v>435595.21280663635</v>
      </c>
      <c r="M262" s="28">
        <v>222229.07637578744</v>
      </c>
      <c r="N262" s="28">
        <v>209874.984472866</v>
      </c>
      <c r="O262" s="28">
        <v>478697.33565267368</v>
      </c>
      <c r="P262" s="28">
        <v>557954.27410855866</v>
      </c>
      <c r="Q262" s="28">
        <v>501645.32165991189</v>
      </c>
      <c r="R262" s="28">
        <v>447302.38121062837</v>
      </c>
      <c r="S262" s="28">
        <v>496445.74199999997</v>
      </c>
      <c r="T262" s="28">
        <v>450257.6</v>
      </c>
      <c r="U262" s="28">
        <v>450257.6</v>
      </c>
      <c r="V262" s="28">
        <v>450257.6</v>
      </c>
      <c r="Z262" s="28"/>
      <c r="AA262" s="28"/>
    </row>
    <row r="263" spans="1:27" s="3" customFormat="1" x14ac:dyDescent="0.2">
      <c r="A263" s="25">
        <v>2617</v>
      </c>
      <c r="B263" s="41">
        <v>41511022617</v>
      </c>
      <c r="C263" s="25">
        <v>2617</v>
      </c>
      <c r="D263" s="27">
        <v>5</v>
      </c>
      <c r="E263" s="27">
        <v>1</v>
      </c>
      <c r="F263" s="27" t="s">
        <v>528</v>
      </c>
      <c r="G263" s="27">
        <f>+C263</f>
        <v>2617</v>
      </c>
      <c r="H263" s="27" t="str">
        <f t="shared" si="64"/>
        <v>5-1-01-2617</v>
      </c>
      <c r="I263" s="26" t="s">
        <v>239</v>
      </c>
      <c r="J263" s="42">
        <f>SUM(K263:V263)</f>
        <v>145731077.69258216</v>
      </c>
      <c r="K263" s="42">
        <f>SUM(K264:K269)</f>
        <v>13219220.513315964</v>
      </c>
      <c r="L263" s="42">
        <f t="shared" ref="L263:V263" si="86">SUM(L264:L269)</f>
        <v>10232595.992899567</v>
      </c>
      <c r="M263" s="42">
        <f t="shared" si="86"/>
        <v>11055562.665038466</v>
      </c>
      <c r="N263" s="42">
        <f t="shared" si="86"/>
        <v>12277283.660716396</v>
      </c>
      <c r="O263" s="42">
        <f t="shared" si="86"/>
        <v>12690126.621312644</v>
      </c>
      <c r="P263" s="42">
        <f t="shared" si="86"/>
        <v>14370559.811932251</v>
      </c>
      <c r="Q263" s="42">
        <f t="shared" si="86"/>
        <v>14165381.376841586</v>
      </c>
      <c r="R263" s="42">
        <f t="shared" si="86"/>
        <v>15917702.394797565</v>
      </c>
      <c r="S263" s="42">
        <f t="shared" si="86"/>
        <v>14414002.17053712</v>
      </c>
      <c r="T263" s="42">
        <f t="shared" si="86"/>
        <v>15191014.425992601</v>
      </c>
      <c r="U263" s="42">
        <f t="shared" si="86"/>
        <v>8101524.12112612</v>
      </c>
      <c r="V263" s="42">
        <f t="shared" si="86"/>
        <v>4096103.9380718749</v>
      </c>
      <c r="Z263" s="28"/>
      <c r="AA263" s="28"/>
    </row>
    <row r="264" spans="1:27" s="3" customFormat="1" x14ac:dyDescent="0.2">
      <c r="A264" s="25" t="s">
        <v>777</v>
      </c>
      <c r="B264" s="43" t="s">
        <v>778</v>
      </c>
      <c r="C264" s="25" t="s">
        <v>777</v>
      </c>
      <c r="D264" s="27"/>
      <c r="E264" s="27"/>
      <c r="F264" s="27"/>
      <c r="G264" s="27"/>
      <c r="H264" s="27"/>
      <c r="I264" s="26" t="s">
        <v>784</v>
      </c>
      <c r="J264" s="28">
        <f>SUM(K264:V264)</f>
        <v>14573.107769258213</v>
      </c>
      <c r="K264" s="28">
        <v>1321.9220513315965</v>
      </c>
      <c r="L264" s="28">
        <v>1023.2595992899568</v>
      </c>
      <c r="M264" s="28">
        <v>1105.5562665038467</v>
      </c>
      <c r="N264" s="28">
        <v>1227.7283660716396</v>
      </c>
      <c r="O264" s="28">
        <v>1269.0126621312643</v>
      </c>
      <c r="P264" s="28">
        <v>1437.0559811932251</v>
      </c>
      <c r="Q264" s="28">
        <v>1416.5381376841585</v>
      </c>
      <c r="R264" s="28">
        <v>1591.7702394797566</v>
      </c>
      <c r="S264" s="28">
        <v>1441.4002170537121</v>
      </c>
      <c r="T264" s="28">
        <v>1519.1014425992601</v>
      </c>
      <c r="U264" s="28">
        <v>810.15241211261207</v>
      </c>
      <c r="V264" s="28">
        <v>409.61039380718745</v>
      </c>
      <c r="Z264" s="28"/>
      <c r="AA264" s="28"/>
    </row>
    <row r="265" spans="1:27" s="3" customFormat="1" x14ac:dyDescent="0.2">
      <c r="A265" s="25" t="s">
        <v>777</v>
      </c>
      <c r="B265" s="43" t="s">
        <v>779</v>
      </c>
      <c r="C265" s="25" t="s">
        <v>777</v>
      </c>
      <c r="D265" s="27"/>
      <c r="E265" s="27"/>
      <c r="F265" s="27"/>
      <c r="G265" s="27"/>
      <c r="H265" s="27"/>
      <c r="I265" s="26" t="s">
        <v>785</v>
      </c>
      <c r="J265" s="28">
        <f>SUM(K265:V265)</f>
        <v>72865.538846291078</v>
      </c>
      <c r="K265" s="28">
        <v>6609.6102566579821</v>
      </c>
      <c r="L265" s="28">
        <v>5116.2979964497836</v>
      </c>
      <c r="M265" s="28">
        <v>5527.7813325192337</v>
      </c>
      <c r="N265" s="28">
        <v>6138.6418303581977</v>
      </c>
      <c r="O265" s="28">
        <v>6345.0633106563209</v>
      </c>
      <c r="P265" s="28">
        <v>7185.2799059661247</v>
      </c>
      <c r="Q265" s="28">
        <v>7082.690688420792</v>
      </c>
      <c r="R265" s="28">
        <v>7958.8511973987825</v>
      </c>
      <c r="S265" s="28">
        <v>7207.00108526856</v>
      </c>
      <c r="T265" s="28">
        <v>7595.5072129962991</v>
      </c>
      <c r="U265" s="28">
        <v>4050.76206056306</v>
      </c>
      <c r="V265" s="28">
        <v>2048.0519690359374</v>
      </c>
      <c r="Z265" s="28"/>
      <c r="AA265" s="28"/>
    </row>
    <row r="266" spans="1:27" s="3" customFormat="1" x14ac:dyDescent="0.2">
      <c r="A266" s="25" t="s">
        <v>777</v>
      </c>
      <c r="B266" s="43" t="s">
        <v>780</v>
      </c>
      <c r="C266" s="25" t="s">
        <v>777</v>
      </c>
      <c r="D266" s="27"/>
      <c r="E266" s="27"/>
      <c r="F266" s="27"/>
      <c r="G266" s="27"/>
      <c r="H266" s="27"/>
      <c r="I266" s="26" t="s">
        <v>786</v>
      </c>
      <c r="J266" s="28">
        <f>SUM(K266:V266)</f>
        <v>3235229.9247753234</v>
      </c>
      <c r="K266" s="28">
        <v>293466.69539561443</v>
      </c>
      <c r="L266" s="28">
        <v>227163.6310423704</v>
      </c>
      <c r="M266" s="28">
        <v>245433.49116385396</v>
      </c>
      <c r="N266" s="28">
        <v>272555.697267904</v>
      </c>
      <c r="O266" s="28">
        <v>281720.81099314068</v>
      </c>
      <c r="P266" s="28">
        <v>319026.42782489595</v>
      </c>
      <c r="Q266" s="28">
        <v>314471.46656588319</v>
      </c>
      <c r="R266" s="28">
        <v>353372.99316450598</v>
      </c>
      <c r="S266" s="28">
        <v>319990.84818592406</v>
      </c>
      <c r="T266" s="28">
        <v>337240.52025703574</v>
      </c>
      <c r="U266" s="28">
        <v>179853.83548899987</v>
      </c>
      <c r="V266" s="28">
        <v>90933.50742519561</v>
      </c>
      <c r="Z266" s="28"/>
      <c r="AA266" s="28"/>
    </row>
    <row r="267" spans="1:27" s="3" customFormat="1" x14ac:dyDescent="0.2">
      <c r="A267" s="25" t="s">
        <v>777</v>
      </c>
      <c r="B267" s="43" t="s">
        <v>781</v>
      </c>
      <c r="C267" s="25" t="s">
        <v>777</v>
      </c>
      <c r="D267" s="27"/>
      <c r="E267" s="27"/>
      <c r="F267" s="27"/>
      <c r="G267" s="27"/>
      <c r="H267" s="27"/>
      <c r="I267" s="26" t="s">
        <v>787</v>
      </c>
      <c r="J267" s="28">
        <f>SUM(K267:V267)</f>
        <v>7228261.4535520747</v>
      </c>
      <c r="K267" s="28">
        <v>655673.33746047178</v>
      </c>
      <c r="L267" s="28">
        <v>507536.76124781847</v>
      </c>
      <c r="M267" s="28">
        <v>548355.90818590787</v>
      </c>
      <c r="N267" s="28">
        <v>608953.26957153319</v>
      </c>
      <c r="O267" s="28">
        <v>629430.28041710705</v>
      </c>
      <c r="P267" s="28">
        <v>712779.76667183952</v>
      </c>
      <c r="Q267" s="28">
        <v>702602.91629134258</v>
      </c>
      <c r="R267" s="28">
        <v>789518.03878195921</v>
      </c>
      <c r="S267" s="28">
        <v>714934.50765864109</v>
      </c>
      <c r="T267" s="28">
        <v>753474.31552923284</v>
      </c>
      <c r="U267" s="28">
        <v>401835.59640785551</v>
      </c>
      <c r="V267" s="28">
        <v>203166.75532836496</v>
      </c>
      <c r="Z267" s="28"/>
      <c r="AA267" s="28"/>
    </row>
    <row r="268" spans="1:27" s="3" customFormat="1" x14ac:dyDescent="0.2">
      <c r="A268" s="25" t="s">
        <v>777</v>
      </c>
      <c r="B268" s="43" t="s">
        <v>782</v>
      </c>
      <c r="C268" s="25" t="s">
        <v>777</v>
      </c>
      <c r="D268" s="27"/>
      <c r="E268" s="27"/>
      <c r="F268" s="27"/>
      <c r="G268" s="27"/>
      <c r="H268" s="27"/>
      <c r="I268" s="26" t="s">
        <v>788</v>
      </c>
      <c r="J268" s="28">
        <f>SUM(K268:V268)</f>
        <v>59851753.608343482</v>
      </c>
      <c r="K268" s="28">
        <v>5429133.8648188664</v>
      </c>
      <c r="L268" s="28">
        <v>4202527.1742838519</v>
      </c>
      <c r="M268" s="28">
        <v>4540519.5865312982</v>
      </c>
      <c r="N268" s="28">
        <v>5042280.3994562235</v>
      </c>
      <c r="O268" s="28">
        <v>5211835.0033731023</v>
      </c>
      <c r="P268" s="28">
        <v>5901988.9147605747</v>
      </c>
      <c r="Q268" s="28">
        <v>5817722.131468839</v>
      </c>
      <c r="R268" s="28">
        <v>6537400.3735433603</v>
      </c>
      <c r="S268" s="28">
        <v>5919830.6914395951</v>
      </c>
      <c r="T268" s="28">
        <v>6238949.6247551609</v>
      </c>
      <c r="U268" s="28">
        <v>3327295.9565464975</v>
      </c>
      <c r="V268" s="28">
        <v>1682269.8873661188</v>
      </c>
      <c r="Z268" s="28"/>
      <c r="AA268" s="28"/>
    </row>
    <row r="269" spans="1:27" s="3" customFormat="1" x14ac:dyDescent="0.2">
      <c r="A269" s="25" t="s">
        <v>777</v>
      </c>
      <c r="B269" s="43" t="s">
        <v>783</v>
      </c>
      <c r="C269" s="25" t="s">
        <v>777</v>
      </c>
      <c r="D269" s="27"/>
      <c r="E269" s="27"/>
      <c r="F269" s="27"/>
      <c r="G269" s="27"/>
      <c r="H269" s="27"/>
      <c r="I269" s="26" t="s">
        <v>789</v>
      </c>
      <c r="J269" s="28">
        <f>SUM(K269:V269)</f>
        <v>75328394.059295714</v>
      </c>
      <c r="K269" s="28">
        <v>6833015.083333022</v>
      </c>
      <c r="L269" s="28">
        <v>5289228.868729786</v>
      </c>
      <c r="M269" s="28">
        <v>5714620.3415583838</v>
      </c>
      <c r="N269" s="28">
        <v>6346127.924224305</v>
      </c>
      <c r="O269" s="28">
        <v>6559526.4505565055</v>
      </c>
      <c r="P269" s="28">
        <v>7428142.3667877801</v>
      </c>
      <c r="Q269" s="28">
        <v>7322085.6336894156</v>
      </c>
      <c r="R269" s="28">
        <v>8227860.3678708617</v>
      </c>
      <c r="S269" s="28">
        <v>7450597.7219506372</v>
      </c>
      <c r="T269" s="28">
        <v>7852235.3567955745</v>
      </c>
      <c r="U269" s="28">
        <v>4187677.8182100914</v>
      </c>
      <c r="V269" s="28">
        <v>2117276.1255893521</v>
      </c>
      <c r="Z269" s="28"/>
      <c r="AA269" s="28"/>
    </row>
    <row r="270" spans="1:27" s="3" customFormat="1" x14ac:dyDescent="0.2">
      <c r="A270" s="29"/>
      <c r="B270" s="22"/>
      <c r="C270" s="29"/>
      <c r="D270" s="23">
        <v>5</v>
      </c>
      <c r="E270" s="23">
        <v>1</v>
      </c>
      <c r="F270" s="23" t="s">
        <v>530</v>
      </c>
      <c r="G270" s="23">
        <v>0</v>
      </c>
      <c r="H270" s="23" t="str">
        <f t="shared" si="64"/>
        <v>5-1-02-0</v>
      </c>
      <c r="I270" s="22" t="s">
        <v>240</v>
      </c>
      <c r="J270" s="24">
        <f>SUM(J271:J274)</f>
        <v>477878.93239999999</v>
      </c>
      <c r="K270" s="24">
        <f t="shared" ref="K270:V270" si="87">SUM(K271:K274)</f>
        <v>28673.599999999999</v>
      </c>
      <c r="L270" s="24">
        <f t="shared" si="87"/>
        <v>18121.740000000002</v>
      </c>
      <c r="M270" s="24">
        <f t="shared" si="87"/>
        <v>40606.332000000002</v>
      </c>
      <c r="N270" s="24">
        <f t="shared" si="87"/>
        <v>19822.66</v>
      </c>
      <c r="O270" s="24">
        <f t="shared" si="87"/>
        <v>134177.18</v>
      </c>
      <c r="P270" s="24">
        <f t="shared" si="87"/>
        <v>31227.976000000002</v>
      </c>
      <c r="Q270" s="24">
        <f t="shared" si="87"/>
        <v>44210.368800000004</v>
      </c>
      <c r="R270" s="24">
        <f t="shared" si="87"/>
        <v>32134.284</v>
      </c>
      <c r="S270" s="24">
        <f t="shared" si="87"/>
        <v>41716.339599999999</v>
      </c>
      <c r="T270" s="24">
        <f t="shared" si="87"/>
        <v>28681.343599999997</v>
      </c>
      <c r="U270" s="24">
        <f t="shared" si="87"/>
        <v>28590.478800000001</v>
      </c>
      <c r="V270" s="24">
        <f t="shared" si="87"/>
        <v>29916.629599999997</v>
      </c>
      <c r="Z270" s="24">
        <v>477878.93</v>
      </c>
      <c r="AA270" s="24">
        <f>Z270-J270</f>
        <v>-2.3999999975785613E-3</v>
      </c>
    </row>
    <row r="271" spans="1:27" s="3" customFormat="1" x14ac:dyDescent="0.2">
      <c r="A271" s="25">
        <v>801</v>
      </c>
      <c r="B271" s="26" t="s">
        <v>652</v>
      </c>
      <c r="C271" s="25">
        <v>801</v>
      </c>
      <c r="D271" s="27">
        <v>5</v>
      </c>
      <c r="E271" s="27">
        <v>1</v>
      </c>
      <c r="F271" s="27" t="s">
        <v>530</v>
      </c>
      <c r="G271" s="27">
        <f>+C271</f>
        <v>801</v>
      </c>
      <c r="H271" s="27" t="str">
        <f t="shared" si="64"/>
        <v>5-1-02-801</v>
      </c>
      <c r="I271" s="26" t="s">
        <v>241</v>
      </c>
      <c r="J271" s="28">
        <f>SUM(K271:V271)</f>
        <v>0</v>
      </c>
      <c r="K271" s="28">
        <v>0</v>
      </c>
      <c r="L271" s="28">
        <v>0</v>
      </c>
      <c r="M271" s="28">
        <v>0</v>
      </c>
      <c r="N271" s="28">
        <v>0</v>
      </c>
      <c r="O271" s="28">
        <v>0</v>
      </c>
      <c r="P271" s="28">
        <v>0</v>
      </c>
      <c r="Q271" s="28">
        <v>0</v>
      </c>
      <c r="R271" s="28">
        <v>0</v>
      </c>
      <c r="S271" s="28">
        <v>0</v>
      </c>
      <c r="T271" s="28">
        <v>0</v>
      </c>
      <c r="U271" s="28">
        <v>0</v>
      </c>
      <c r="V271" s="28">
        <v>0</v>
      </c>
      <c r="Z271" s="28"/>
      <c r="AA271" s="28"/>
    </row>
    <row r="272" spans="1:27" s="3" customFormat="1" x14ac:dyDescent="0.2">
      <c r="A272" s="25">
        <v>1364</v>
      </c>
      <c r="B272" s="26" t="s">
        <v>653</v>
      </c>
      <c r="C272" s="25">
        <v>1364</v>
      </c>
      <c r="D272" s="27">
        <v>5</v>
      </c>
      <c r="E272" s="27">
        <v>1</v>
      </c>
      <c r="F272" s="27" t="s">
        <v>530</v>
      </c>
      <c r="G272" s="27">
        <f>+C272</f>
        <v>1364</v>
      </c>
      <c r="H272" s="27" t="str">
        <f t="shared" ref="H272:H326" si="88">CONCATENATE(D272,"-",E272,"-",F272,"-",G272)</f>
        <v>5-1-02-1364</v>
      </c>
      <c r="I272" s="26" t="s">
        <v>242</v>
      </c>
      <c r="J272" s="28">
        <f>SUM(K272:V272)</f>
        <v>437878.93239999999</v>
      </c>
      <c r="K272" s="28">
        <v>8673.6</v>
      </c>
      <c r="L272" s="28">
        <v>18121.740000000002</v>
      </c>
      <c r="M272" s="28">
        <v>40606.332000000002</v>
      </c>
      <c r="N272" s="28">
        <v>19822.66</v>
      </c>
      <c r="O272" s="28">
        <v>114177.18</v>
      </c>
      <c r="P272" s="28">
        <v>31227.976000000002</v>
      </c>
      <c r="Q272" s="28">
        <v>44210.368800000004</v>
      </c>
      <c r="R272" s="28">
        <v>32134.284</v>
      </c>
      <c r="S272" s="28">
        <v>41716.339599999999</v>
      </c>
      <c r="T272" s="28">
        <v>28681.343599999997</v>
      </c>
      <c r="U272" s="28">
        <v>28590.478800000001</v>
      </c>
      <c r="V272" s="28">
        <v>29916.629599999997</v>
      </c>
      <c r="Z272" s="28"/>
      <c r="AA272" s="28"/>
    </row>
    <row r="273" spans="1:27" s="3" customFormat="1" x14ac:dyDescent="0.2">
      <c r="A273" s="25">
        <v>1406</v>
      </c>
      <c r="B273" s="26" t="s">
        <v>654</v>
      </c>
      <c r="C273" s="25">
        <v>1406</v>
      </c>
      <c r="D273" s="27">
        <v>5</v>
      </c>
      <c r="E273" s="27">
        <v>1</v>
      </c>
      <c r="F273" s="27" t="s">
        <v>530</v>
      </c>
      <c r="G273" s="27">
        <f>+C273</f>
        <v>1406</v>
      </c>
      <c r="H273" s="27" t="str">
        <f t="shared" si="88"/>
        <v>5-1-02-1406</v>
      </c>
      <c r="I273" s="26" t="s">
        <v>243</v>
      </c>
      <c r="J273" s="28">
        <f>SUM(K273:V273)</f>
        <v>40000</v>
      </c>
      <c r="K273" s="28">
        <v>20000</v>
      </c>
      <c r="L273" s="28">
        <v>0</v>
      </c>
      <c r="M273" s="28">
        <v>0</v>
      </c>
      <c r="N273" s="28">
        <v>0</v>
      </c>
      <c r="O273" s="28">
        <v>20000</v>
      </c>
      <c r="P273" s="28">
        <v>0</v>
      </c>
      <c r="Q273" s="28">
        <v>0</v>
      </c>
      <c r="R273" s="28">
        <v>0</v>
      </c>
      <c r="S273" s="28">
        <v>0</v>
      </c>
      <c r="T273" s="28">
        <v>0</v>
      </c>
      <c r="U273" s="28">
        <v>0</v>
      </c>
      <c r="V273" s="28">
        <v>0</v>
      </c>
      <c r="Z273" s="28"/>
      <c r="AA273" s="28"/>
    </row>
    <row r="274" spans="1:27" s="3" customFormat="1" x14ac:dyDescent="0.2">
      <c r="A274" s="25">
        <v>1409</v>
      </c>
      <c r="B274" s="26" t="s">
        <v>655</v>
      </c>
      <c r="C274" s="25">
        <v>1409</v>
      </c>
      <c r="D274" s="27">
        <v>5</v>
      </c>
      <c r="E274" s="27">
        <v>1</v>
      </c>
      <c r="F274" s="27" t="s">
        <v>530</v>
      </c>
      <c r="G274" s="27">
        <f>+C274</f>
        <v>1409</v>
      </c>
      <c r="H274" s="27" t="str">
        <f t="shared" si="88"/>
        <v>5-1-02-1409</v>
      </c>
      <c r="I274" s="26" t="s">
        <v>244</v>
      </c>
      <c r="J274" s="28">
        <f>SUM(K274:V274)</f>
        <v>0</v>
      </c>
      <c r="K274" s="28">
        <v>0</v>
      </c>
      <c r="L274" s="28">
        <v>0</v>
      </c>
      <c r="M274" s="28">
        <v>0</v>
      </c>
      <c r="N274" s="28">
        <v>0</v>
      </c>
      <c r="O274" s="28">
        <v>0</v>
      </c>
      <c r="P274" s="28">
        <v>0</v>
      </c>
      <c r="Q274" s="28">
        <v>0</v>
      </c>
      <c r="R274" s="28">
        <v>0</v>
      </c>
      <c r="S274" s="28">
        <v>0</v>
      </c>
      <c r="T274" s="28">
        <v>0</v>
      </c>
      <c r="U274" s="28">
        <v>0</v>
      </c>
      <c r="V274" s="28">
        <v>0</v>
      </c>
      <c r="Z274" s="28"/>
      <c r="AA274" s="28"/>
    </row>
    <row r="275" spans="1:27" s="3" customFormat="1" x14ac:dyDescent="0.2">
      <c r="A275" s="29"/>
      <c r="B275" s="22"/>
      <c r="C275" s="29"/>
      <c r="D275" s="23">
        <v>5</v>
      </c>
      <c r="E275" s="23">
        <v>1</v>
      </c>
      <c r="F275" s="23" t="s">
        <v>529</v>
      </c>
      <c r="G275" s="23">
        <v>0</v>
      </c>
      <c r="H275" s="23" t="str">
        <f t="shared" si="88"/>
        <v>5-1-03-0</v>
      </c>
      <c r="I275" s="22" t="s">
        <v>245</v>
      </c>
      <c r="J275" s="24">
        <f>SUM(J276:J278)</f>
        <v>1769006.4626000002</v>
      </c>
      <c r="K275" s="24">
        <f t="shared" ref="K275:V275" si="89">SUM(K276:K278)</f>
        <v>110806.7064</v>
      </c>
      <c r="L275" s="24">
        <f t="shared" si="89"/>
        <v>153460.35119999998</v>
      </c>
      <c r="M275" s="24">
        <f t="shared" si="89"/>
        <v>170061.93360000002</v>
      </c>
      <c r="N275" s="24">
        <f t="shared" si="89"/>
        <v>127408.11199999999</v>
      </c>
      <c r="O275" s="24">
        <f t="shared" si="89"/>
        <v>155965.55520000003</v>
      </c>
      <c r="P275" s="24">
        <f t="shared" si="89"/>
        <v>158461.66440000001</v>
      </c>
      <c r="Q275" s="24">
        <f t="shared" si="89"/>
        <v>143873.96400000001</v>
      </c>
      <c r="R275" s="24">
        <f t="shared" si="89"/>
        <v>164390.99040000001</v>
      </c>
      <c r="S275" s="24">
        <f t="shared" si="89"/>
        <v>145939.79920000004</v>
      </c>
      <c r="T275" s="24">
        <f t="shared" si="89"/>
        <v>159768.03959999999</v>
      </c>
      <c r="U275" s="24">
        <f t="shared" si="89"/>
        <v>151372.67600000004</v>
      </c>
      <c r="V275" s="24">
        <f t="shared" si="89"/>
        <v>127496.67060000001</v>
      </c>
      <c r="Z275" s="24">
        <v>1769006.46</v>
      </c>
      <c r="AA275" s="24">
        <f>Z275-J275</f>
        <v>-2.6000002399086952E-3</v>
      </c>
    </row>
    <row r="276" spans="1:27" s="3" customFormat="1" x14ac:dyDescent="0.2">
      <c r="A276" s="25">
        <v>1351</v>
      </c>
      <c r="B276" s="26" t="s">
        <v>656</v>
      </c>
      <c r="C276" s="25">
        <v>1351</v>
      </c>
      <c r="D276" s="27">
        <v>5</v>
      </c>
      <c r="E276" s="27">
        <v>1</v>
      </c>
      <c r="F276" s="27" t="s">
        <v>529</v>
      </c>
      <c r="G276" s="27">
        <f>+C276</f>
        <v>1351</v>
      </c>
      <c r="H276" s="27" t="str">
        <f t="shared" si="88"/>
        <v>5-1-03-1351</v>
      </c>
      <c r="I276" s="26" t="s">
        <v>246</v>
      </c>
      <c r="J276" s="28">
        <f>SUM(K276:V276)</f>
        <v>1670323.8188</v>
      </c>
      <c r="K276" s="28">
        <v>98612.20719999999</v>
      </c>
      <c r="L276" s="28">
        <v>147508.90959999998</v>
      </c>
      <c r="M276" s="28">
        <v>164037.70240000001</v>
      </c>
      <c r="N276" s="28">
        <v>121726.592</v>
      </c>
      <c r="O276" s="28">
        <v>148365.75520000001</v>
      </c>
      <c r="P276" s="28">
        <v>150171.7464</v>
      </c>
      <c r="Q276" s="28">
        <v>136784.25280000002</v>
      </c>
      <c r="R276" s="28">
        <v>161113.43040000001</v>
      </c>
      <c r="S276" s="28">
        <v>137318.71920000002</v>
      </c>
      <c r="T276" s="28">
        <v>142117.93959999998</v>
      </c>
      <c r="U276" s="28">
        <v>143391.97600000002</v>
      </c>
      <c r="V276" s="28">
        <v>119174.58800000002</v>
      </c>
      <c r="Z276" s="28"/>
      <c r="AA276" s="28"/>
    </row>
    <row r="277" spans="1:27" s="3" customFormat="1" x14ac:dyDescent="0.2">
      <c r="A277" s="25">
        <v>1352</v>
      </c>
      <c r="B277" s="26" t="s">
        <v>657</v>
      </c>
      <c r="C277" s="25">
        <v>1352</v>
      </c>
      <c r="D277" s="27">
        <v>5</v>
      </c>
      <c r="E277" s="27">
        <v>1</v>
      </c>
      <c r="F277" s="27" t="s">
        <v>529</v>
      </c>
      <c r="G277" s="27">
        <f>+C277</f>
        <v>1352</v>
      </c>
      <c r="H277" s="27" t="str">
        <f t="shared" si="88"/>
        <v>5-1-03-1352</v>
      </c>
      <c r="I277" s="26" t="s">
        <v>247</v>
      </c>
      <c r="J277" s="28">
        <f>SUM(K277:V277)</f>
        <v>83787.42319999999</v>
      </c>
      <c r="K277" s="28">
        <v>10943.8992</v>
      </c>
      <c r="L277" s="28">
        <v>4885.4416000000001</v>
      </c>
      <c r="M277" s="28">
        <v>4986.8312000000005</v>
      </c>
      <c r="N277" s="28">
        <v>4657.12</v>
      </c>
      <c r="O277" s="28">
        <v>5621.2</v>
      </c>
      <c r="P277" s="28">
        <v>6486.48</v>
      </c>
      <c r="Q277" s="28">
        <v>5846.9112000000005</v>
      </c>
      <c r="R277" s="28">
        <v>2234.96</v>
      </c>
      <c r="S277" s="28">
        <v>7513.48</v>
      </c>
      <c r="T277" s="28">
        <v>16584.099999999999</v>
      </c>
      <c r="U277" s="28">
        <v>6909.5</v>
      </c>
      <c r="V277" s="28">
        <v>7117.5</v>
      </c>
      <c r="Z277" s="28"/>
      <c r="AA277" s="28"/>
    </row>
    <row r="278" spans="1:27" s="3" customFormat="1" x14ac:dyDescent="0.2">
      <c r="A278" s="25">
        <v>1353</v>
      </c>
      <c r="B278" s="26" t="s">
        <v>658</v>
      </c>
      <c r="C278" s="25">
        <v>1353</v>
      </c>
      <c r="D278" s="27">
        <v>5</v>
      </c>
      <c r="E278" s="27">
        <v>1</v>
      </c>
      <c r="F278" s="27" t="s">
        <v>529</v>
      </c>
      <c r="G278" s="27">
        <f>+C278</f>
        <v>1353</v>
      </c>
      <c r="H278" s="27" t="str">
        <f t="shared" si="88"/>
        <v>5-1-03-1353</v>
      </c>
      <c r="I278" s="26" t="s">
        <v>248</v>
      </c>
      <c r="J278" s="28">
        <f>SUM(K278:V278)</f>
        <v>14895.220600000001</v>
      </c>
      <c r="K278" s="28">
        <v>1250.5999999999999</v>
      </c>
      <c r="L278" s="28">
        <v>1066</v>
      </c>
      <c r="M278" s="28">
        <v>1037.4000000000001</v>
      </c>
      <c r="N278" s="28">
        <v>1024.4000000000001</v>
      </c>
      <c r="O278" s="28">
        <v>1978.6</v>
      </c>
      <c r="P278" s="28">
        <v>1803.4380000000001</v>
      </c>
      <c r="Q278" s="28">
        <v>1242.8</v>
      </c>
      <c r="R278" s="28">
        <v>1042.5999999999999</v>
      </c>
      <c r="S278" s="28">
        <v>1107.5999999999999</v>
      </c>
      <c r="T278" s="28">
        <v>1066</v>
      </c>
      <c r="U278" s="28">
        <v>1071.2</v>
      </c>
      <c r="V278" s="28">
        <v>1204.5826</v>
      </c>
      <c r="Z278" s="28"/>
      <c r="AA278" s="28"/>
    </row>
    <row r="279" spans="1:27" s="3" customFormat="1" x14ac:dyDescent="0.2">
      <c r="A279" s="25"/>
      <c r="B279" s="26"/>
      <c r="C279" s="25"/>
      <c r="D279" s="23">
        <v>5</v>
      </c>
      <c r="E279" s="23">
        <v>1</v>
      </c>
      <c r="F279" s="23" t="s">
        <v>531</v>
      </c>
      <c r="G279" s="23">
        <v>0</v>
      </c>
      <c r="H279" s="23" t="str">
        <f t="shared" si="88"/>
        <v>5-1-04-0</v>
      </c>
      <c r="I279" s="22" t="s">
        <v>249</v>
      </c>
      <c r="J279" s="24">
        <f>SUM(J280:J280)</f>
        <v>0</v>
      </c>
      <c r="K279" s="24">
        <f t="shared" ref="K279:V279" si="90">SUM(K280:K280)</f>
        <v>0</v>
      </c>
      <c r="L279" s="24">
        <f t="shared" si="90"/>
        <v>0</v>
      </c>
      <c r="M279" s="24">
        <f t="shared" si="90"/>
        <v>0</v>
      </c>
      <c r="N279" s="24">
        <f t="shared" si="90"/>
        <v>0</v>
      </c>
      <c r="O279" s="24">
        <f t="shared" si="90"/>
        <v>0</v>
      </c>
      <c r="P279" s="24">
        <f t="shared" si="90"/>
        <v>0</v>
      </c>
      <c r="Q279" s="24">
        <f t="shared" si="90"/>
        <v>0</v>
      </c>
      <c r="R279" s="24">
        <f t="shared" si="90"/>
        <v>0</v>
      </c>
      <c r="S279" s="24">
        <f t="shared" si="90"/>
        <v>0</v>
      </c>
      <c r="T279" s="24">
        <f t="shared" si="90"/>
        <v>0</v>
      </c>
      <c r="U279" s="24">
        <f t="shared" si="90"/>
        <v>0</v>
      </c>
      <c r="V279" s="24">
        <f t="shared" si="90"/>
        <v>0</v>
      </c>
      <c r="Z279" s="24">
        <v>0</v>
      </c>
      <c r="AA279" s="24">
        <f>Z279-J279</f>
        <v>0</v>
      </c>
    </row>
    <row r="280" spans="1:27" s="3" customFormat="1" x14ac:dyDescent="0.2">
      <c r="A280" s="25"/>
      <c r="B280" s="26"/>
      <c r="C280" s="25"/>
      <c r="D280" s="27">
        <v>5</v>
      </c>
      <c r="E280" s="27">
        <v>1</v>
      </c>
      <c r="F280" s="27" t="s">
        <v>531</v>
      </c>
      <c r="G280" s="27">
        <v>0</v>
      </c>
      <c r="H280" s="27" t="str">
        <f t="shared" si="88"/>
        <v>5-1-04-0</v>
      </c>
      <c r="I280" s="26" t="s">
        <v>249</v>
      </c>
      <c r="J280" s="28">
        <f>SUM(K280:V280)</f>
        <v>0</v>
      </c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Z280" s="28"/>
      <c r="AA280" s="28"/>
    </row>
    <row r="281" spans="1:27" s="3" customFormat="1" x14ac:dyDescent="0.2">
      <c r="A281" s="29"/>
      <c r="B281" s="22"/>
      <c r="C281" s="29"/>
      <c r="D281" s="23">
        <v>5</v>
      </c>
      <c r="E281" s="23">
        <v>1</v>
      </c>
      <c r="F281" s="23" t="s">
        <v>532</v>
      </c>
      <c r="G281" s="23">
        <v>0</v>
      </c>
      <c r="H281" s="23" t="str">
        <f t="shared" si="88"/>
        <v>5-1-05-0</v>
      </c>
      <c r="I281" s="22" t="s">
        <v>250</v>
      </c>
      <c r="J281" s="24">
        <f>SUM(J282:J282)</f>
        <v>0</v>
      </c>
      <c r="K281" s="24">
        <f t="shared" ref="K281:V281" si="91">SUM(K282:K282)</f>
        <v>0</v>
      </c>
      <c r="L281" s="24">
        <f t="shared" si="91"/>
        <v>0</v>
      </c>
      <c r="M281" s="24">
        <f t="shared" si="91"/>
        <v>0</v>
      </c>
      <c r="N281" s="24">
        <f t="shared" si="91"/>
        <v>0</v>
      </c>
      <c r="O281" s="24">
        <f t="shared" si="91"/>
        <v>0</v>
      </c>
      <c r="P281" s="24">
        <f t="shared" si="91"/>
        <v>0</v>
      </c>
      <c r="Q281" s="24">
        <f t="shared" si="91"/>
        <v>0</v>
      </c>
      <c r="R281" s="24">
        <f t="shared" si="91"/>
        <v>0</v>
      </c>
      <c r="S281" s="24">
        <f t="shared" si="91"/>
        <v>0</v>
      </c>
      <c r="T281" s="24">
        <f t="shared" si="91"/>
        <v>0</v>
      </c>
      <c r="U281" s="24">
        <f t="shared" si="91"/>
        <v>0</v>
      </c>
      <c r="V281" s="24">
        <f t="shared" si="91"/>
        <v>0</v>
      </c>
      <c r="Z281" s="24">
        <v>0</v>
      </c>
      <c r="AA281" s="24">
        <f>Z281-J281</f>
        <v>0</v>
      </c>
    </row>
    <row r="282" spans="1:27" s="3" customFormat="1" x14ac:dyDescent="0.2">
      <c r="A282" s="25">
        <v>971</v>
      </c>
      <c r="B282" s="26" t="s">
        <v>659</v>
      </c>
      <c r="C282" s="25">
        <v>971</v>
      </c>
      <c r="D282" s="27">
        <v>5</v>
      </c>
      <c r="E282" s="27">
        <v>1</v>
      </c>
      <c r="F282" s="27" t="s">
        <v>532</v>
      </c>
      <c r="G282" s="27">
        <f>+C282</f>
        <v>971</v>
      </c>
      <c r="H282" s="27" t="str">
        <f t="shared" si="88"/>
        <v>5-1-05-971</v>
      </c>
      <c r="I282" s="26" t="s">
        <v>251</v>
      </c>
      <c r="J282" s="28">
        <f>SUM(K282:V282)</f>
        <v>0</v>
      </c>
      <c r="K282" s="28">
        <v>0</v>
      </c>
      <c r="L282" s="28">
        <v>0</v>
      </c>
      <c r="M282" s="28">
        <v>0</v>
      </c>
      <c r="N282" s="28">
        <v>0</v>
      </c>
      <c r="O282" s="28">
        <v>0</v>
      </c>
      <c r="P282" s="28">
        <v>0</v>
      </c>
      <c r="Q282" s="28">
        <v>0</v>
      </c>
      <c r="R282" s="28">
        <v>0</v>
      </c>
      <c r="S282" s="28">
        <v>0</v>
      </c>
      <c r="T282" s="28">
        <v>0</v>
      </c>
      <c r="U282" s="28">
        <v>0</v>
      </c>
      <c r="V282" s="28">
        <v>0</v>
      </c>
      <c r="Z282" s="28"/>
      <c r="AA282" s="28"/>
    </row>
    <row r="283" spans="1:27" s="3" customFormat="1" x14ac:dyDescent="0.2">
      <c r="A283" s="29"/>
      <c r="B283" s="22"/>
      <c r="C283" s="29"/>
      <c r="D283" s="23">
        <v>5</v>
      </c>
      <c r="E283" s="23">
        <v>1</v>
      </c>
      <c r="F283" s="23" t="s">
        <v>533</v>
      </c>
      <c r="G283" s="23">
        <v>0</v>
      </c>
      <c r="H283" s="23" t="str">
        <f t="shared" si="88"/>
        <v>5-1-06-0</v>
      </c>
      <c r="I283" s="22" t="s">
        <v>252</v>
      </c>
      <c r="J283" s="24">
        <f>SUM(J284:J284)</f>
        <v>0</v>
      </c>
      <c r="K283" s="24">
        <f t="shared" ref="K283:V283" si="92">SUM(K284:K284)</f>
        <v>0</v>
      </c>
      <c r="L283" s="24">
        <f t="shared" si="92"/>
        <v>0</v>
      </c>
      <c r="M283" s="24">
        <f t="shared" si="92"/>
        <v>0</v>
      </c>
      <c r="N283" s="24">
        <f t="shared" si="92"/>
        <v>0</v>
      </c>
      <c r="O283" s="24">
        <f t="shared" si="92"/>
        <v>0</v>
      </c>
      <c r="P283" s="24">
        <f t="shared" si="92"/>
        <v>0</v>
      </c>
      <c r="Q283" s="24">
        <f t="shared" si="92"/>
        <v>0</v>
      </c>
      <c r="R283" s="24">
        <f t="shared" si="92"/>
        <v>0</v>
      </c>
      <c r="S283" s="24">
        <f t="shared" si="92"/>
        <v>0</v>
      </c>
      <c r="T283" s="24">
        <f t="shared" si="92"/>
        <v>0</v>
      </c>
      <c r="U283" s="24">
        <f t="shared" si="92"/>
        <v>0</v>
      </c>
      <c r="V283" s="24">
        <f t="shared" si="92"/>
        <v>0</v>
      </c>
      <c r="Z283" s="24">
        <v>0</v>
      </c>
      <c r="AA283" s="24">
        <f>Z283-J283</f>
        <v>0</v>
      </c>
    </row>
    <row r="284" spans="1:27" s="3" customFormat="1" x14ac:dyDescent="0.2">
      <c r="A284" s="29"/>
      <c r="B284" s="19"/>
      <c r="C284" s="29"/>
      <c r="D284" s="27">
        <v>5</v>
      </c>
      <c r="E284" s="27">
        <v>1</v>
      </c>
      <c r="F284" s="27" t="s">
        <v>533</v>
      </c>
      <c r="G284" s="27">
        <v>0</v>
      </c>
      <c r="H284" s="27" t="str">
        <f t="shared" si="88"/>
        <v>5-1-06-0</v>
      </c>
      <c r="I284" s="26"/>
      <c r="J284" s="28">
        <f>SUM(K284:V284)</f>
        <v>0</v>
      </c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Z284" s="28"/>
      <c r="AA284" s="28"/>
    </row>
    <row r="285" spans="1:27" s="3" customFormat="1" x14ac:dyDescent="0.2">
      <c r="A285" s="29"/>
      <c r="B285" s="22"/>
      <c r="C285" s="29"/>
      <c r="D285" s="23">
        <v>5</v>
      </c>
      <c r="E285" s="23">
        <v>1</v>
      </c>
      <c r="F285" s="23" t="s">
        <v>534</v>
      </c>
      <c r="G285" s="23">
        <v>0</v>
      </c>
      <c r="H285" s="23" t="str">
        <f t="shared" si="88"/>
        <v>5-1-07-0</v>
      </c>
      <c r="I285" s="22" t="s">
        <v>253</v>
      </c>
      <c r="J285" s="24">
        <f>SUM(J286:J286)</f>
        <v>0</v>
      </c>
      <c r="K285" s="24">
        <f t="shared" ref="K285:V285" si="93">SUM(K286:K286)</f>
        <v>0</v>
      </c>
      <c r="L285" s="24">
        <f t="shared" si="93"/>
        <v>0</v>
      </c>
      <c r="M285" s="24">
        <f t="shared" si="93"/>
        <v>0</v>
      </c>
      <c r="N285" s="24">
        <f t="shared" si="93"/>
        <v>0</v>
      </c>
      <c r="O285" s="24">
        <f t="shared" si="93"/>
        <v>0</v>
      </c>
      <c r="P285" s="24">
        <f t="shared" si="93"/>
        <v>0</v>
      </c>
      <c r="Q285" s="24">
        <f t="shared" si="93"/>
        <v>0</v>
      </c>
      <c r="R285" s="24">
        <f t="shared" si="93"/>
        <v>0</v>
      </c>
      <c r="S285" s="24">
        <f t="shared" si="93"/>
        <v>0</v>
      </c>
      <c r="T285" s="24">
        <f t="shared" si="93"/>
        <v>0</v>
      </c>
      <c r="U285" s="24">
        <f t="shared" si="93"/>
        <v>0</v>
      </c>
      <c r="V285" s="24">
        <f t="shared" si="93"/>
        <v>0</v>
      </c>
      <c r="Z285" s="24">
        <v>0</v>
      </c>
      <c r="AA285" s="24">
        <f>Z285-J285</f>
        <v>0</v>
      </c>
    </row>
    <row r="286" spans="1:27" s="3" customFormat="1" x14ac:dyDescent="0.2">
      <c r="A286" s="25">
        <v>1365</v>
      </c>
      <c r="B286" s="26" t="s">
        <v>660</v>
      </c>
      <c r="C286" s="25">
        <v>1365</v>
      </c>
      <c r="D286" s="27">
        <v>5</v>
      </c>
      <c r="E286" s="27">
        <v>1</v>
      </c>
      <c r="F286" s="27" t="s">
        <v>534</v>
      </c>
      <c r="G286" s="27">
        <f>+C286</f>
        <v>1365</v>
      </c>
      <c r="H286" s="27" t="str">
        <f t="shared" si="88"/>
        <v>5-1-07-1365</v>
      </c>
      <c r="I286" s="26" t="s">
        <v>254</v>
      </c>
      <c r="J286" s="28">
        <f>SUM(K286:V286)</f>
        <v>0</v>
      </c>
      <c r="K286" s="28">
        <v>0</v>
      </c>
      <c r="L286" s="28">
        <v>0</v>
      </c>
      <c r="M286" s="28">
        <v>0</v>
      </c>
      <c r="N286" s="28">
        <v>0</v>
      </c>
      <c r="O286" s="28">
        <v>0</v>
      </c>
      <c r="P286" s="28">
        <v>0</v>
      </c>
      <c r="Q286" s="28">
        <v>0</v>
      </c>
      <c r="R286" s="28">
        <v>0</v>
      </c>
      <c r="S286" s="28">
        <v>0</v>
      </c>
      <c r="T286" s="28">
        <v>0</v>
      </c>
      <c r="U286" s="28">
        <v>0</v>
      </c>
      <c r="V286" s="28">
        <v>0</v>
      </c>
      <c r="Z286" s="28"/>
      <c r="AA286" s="28"/>
    </row>
    <row r="287" spans="1:27" s="3" customFormat="1" x14ac:dyDescent="0.2">
      <c r="A287" s="29"/>
      <c r="B287" s="22"/>
      <c r="C287" s="29"/>
      <c r="D287" s="23">
        <v>5</v>
      </c>
      <c r="E287" s="23">
        <v>1</v>
      </c>
      <c r="F287" s="23" t="s">
        <v>536</v>
      </c>
      <c r="G287" s="23">
        <v>0</v>
      </c>
      <c r="H287" s="23" t="str">
        <f t="shared" si="88"/>
        <v>5-1-09-0</v>
      </c>
      <c r="I287" s="22" t="s">
        <v>255</v>
      </c>
      <c r="J287" s="24">
        <f>SUM(J288:J323)</f>
        <v>24183232.059999999</v>
      </c>
      <c r="K287" s="24">
        <f t="shared" ref="K287:V287" si="94">SUM(K288:K323)</f>
        <v>4182701.2187999999</v>
      </c>
      <c r="L287" s="24">
        <f t="shared" si="94"/>
        <v>1575385.6092000001</v>
      </c>
      <c r="M287" s="24">
        <f t="shared" si="94"/>
        <v>1551500.054</v>
      </c>
      <c r="N287" s="24">
        <f t="shared" si="94"/>
        <v>1385935.4028</v>
      </c>
      <c r="O287" s="24">
        <f t="shared" si="94"/>
        <v>1575904.4131999998</v>
      </c>
      <c r="P287" s="24">
        <f t="shared" si="94"/>
        <v>1549448.0559999999</v>
      </c>
      <c r="Q287" s="24">
        <f t="shared" si="94"/>
        <v>3872141.8684</v>
      </c>
      <c r="R287" s="24">
        <f t="shared" si="94"/>
        <v>1693160.2740000002</v>
      </c>
      <c r="S287" s="24">
        <f t="shared" si="94"/>
        <v>1633641.8747999999</v>
      </c>
      <c r="T287" s="24">
        <f t="shared" si="94"/>
        <v>1668140.1594000002</v>
      </c>
      <c r="U287" s="24">
        <f t="shared" si="94"/>
        <v>1723582.3903999999</v>
      </c>
      <c r="V287" s="24">
        <f t="shared" si="94"/>
        <v>1771690.7390000003</v>
      </c>
      <c r="Z287" s="24">
        <v>24183232.07</v>
      </c>
      <c r="AA287" s="24">
        <f>Z287-J287</f>
        <v>1.0000001639127731E-2</v>
      </c>
    </row>
    <row r="288" spans="1:27" s="3" customFormat="1" x14ac:dyDescent="0.2">
      <c r="A288" s="25">
        <v>802</v>
      </c>
      <c r="B288" s="26" t="s">
        <v>661</v>
      </c>
      <c r="C288" s="25">
        <v>802</v>
      </c>
      <c r="D288" s="27">
        <v>5</v>
      </c>
      <c r="E288" s="27">
        <v>1</v>
      </c>
      <c r="F288" s="27" t="s">
        <v>536</v>
      </c>
      <c r="G288" s="27">
        <f t="shared" ref="G288:G323" si="95">+C288</f>
        <v>802</v>
      </c>
      <c r="H288" s="27" t="str">
        <f t="shared" si="88"/>
        <v>5-1-09-802</v>
      </c>
      <c r="I288" s="26" t="s">
        <v>256</v>
      </c>
      <c r="J288" s="28">
        <f>SUM(K288:V288)</f>
        <v>0</v>
      </c>
      <c r="K288" s="28">
        <v>0</v>
      </c>
      <c r="L288" s="28">
        <v>0</v>
      </c>
      <c r="M288" s="28">
        <v>0</v>
      </c>
      <c r="N288" s="28">
        <v>0</v>
      </c>
      <c r="O288" s="28">
        <v>0</v>
      </c>
      <c r="P288" s="28">
        <v>0</v>
      </c>
      <c r="Q288" s="28">
        <v>0</v>
      </c>
      <c r="R288" s="28">
        <v>0</v>
      </c>
      <c r="S288" s="28">
        <v>0</v>
      </c>
      <c r="T288" s="28">
        <v>0</v>
      </c>
      <c r="U288" s="28">
        <v>0</v>
      </c>
      <c r="V288" s="28">
        <v>0</v>
      </c>
      <c r="Z288" s="28"/>
      <c r="AA288" s="28"/>
    </row>
    <row r="289" spans="1:27" s="3" customFormat="1" x14ac:dyDescent="0.2">
      <c r="A289" s="25">
        <v>1355</v>
      </c>
      <c r="B289" s="26" t="s">
        <v>257</v>
      </c>
      <c r="C289" s="25">
        <v>1355</v>
      </c>
      <c r="D289" s="27">
        <v>5</v>
      </c>
      <c r="E289" s="27">
        <v>1</v>
      </c>
      <c r="F289" s="27" t="s">
        <v>536</v>
      </c>
      <c r="G289" s="27">
        <f t="shared" si="95"/>
        <v>1355</v>
      </c>
      <c r="H289" s="27" t="str">
        <f t="shared" si="88"/>
        <v>5-1-09-1355</v>
      </c>
      <c r="I289" s="26" t="s">
        <v>258</v>
      </c>
      <c r="J289" s="28">
        <f>SUM(K289:V289)</f>
        <v>0</v>
      </c>
      <c r="K289" s="28">
        <v>0</v>
      </c>
      <c r="L289" s="28">
        <v>0</v>
      </c>
      <c r="M289" s="28">
        <v>0</v>
      </c>
      <c r="N289" s="28">
        <v>0</v>
      </c>
      <c r="O289" s="28">
        <v>0</v>
      </c>
      <c r="P289" s="28">
        <v>0</v>
      </c>
      <c r="Q289" s="28">
        <v>0</v>
      </c>
      <c r="R289" s="28">
        <v>0</v>
      </c>
      <c r="S289" s="28">
        <v>0</v>
      </c>
      <c r="T289" s="28">
        <v>0</v>
      </c>
      <c r="U289" s="28">
        <v>0</v>
      </c>
      <c r="V289" s="28">
        <v>0</v>
      </c>
      <c r="Z289" s="28"/>
      <c r="AA289" s="28"/>
    </row>
    <row r="290" spans="1:27" s="3" customFormat="1" x14ac:dyDescent="0.2">
      <c r="A290" s="25">
        <v>1357</v>
      </c>
      <c r="B290" s="26" t="s">
        <v>662</v>
      </c>
      <c r="C290" s="25">
        <v>1357</v>
      </c>
      <c r="D290" s="27">
        <v>5</v>
      </c>
      <c r="E290" s="27">
        <v>1</v>
      </c>
      <c r="F290" s="27" t="s">
        <v>536</v>
      </c>
      <c r="G290" s="27">
        <f t="shared" si="95"/>
        <v>1357</v>
      </c>
      <c r="H290" s="27" t="str">
        <f t="shared" si="88"/>
        <v>5-1-09-1357</v>
      </c>
      <c r="I290" s="26" t="s">
        <v>259</v>
      </c>
      <c r="J290" s="28">
        <f>SUM(K290:V290)</f>
        <v>0</v>
      </c>
      <c r="K290" s="28">
        <v>0</v>
      </c>
      <c r="L290" s="28">
        <v>0</v>
      </c>
      <c r="M290" s="28">
        <v>0</v>
      </c>
      <c r="N290" s="28">
        <v>0</v>
      </c>
      <c r="O290" s="28">
        <v>0</v>
      </c>
      <c r="P290" s="28">
        <v>0</v>
      </c>
      <c r="Q290" s="28">
        <v>0</v>
      </c>
      <c r="R290" s="28">
        <v>0</v>
      </c>
      <c r="S290" s="28">
        <v>0</v>
      </c>
      <c r="T290" s="28">
        <v>0</v>
      </c>
      <c r="U290" s="28">
        <v>0</v>
      </c>
      <c r="V290" s="28">
        <v>0</v>
      </c>
      <c r="Z290" s="28"/>
      <c r="AA290" s="28"/>
    </row>
    <row r="291" spans="1:27" s="3" customFormat="1" x14ac:dyDescent="0.2">
      <c r="A291" s="25">
        <v>1363</v>
      </c>
      <c r="B291" s="26" t="s">
        <v>663</v>
      </c>
      <c r="C291" s="25">
        <v>1363</v>
      </c>
      <c r="D291" s="27">
        <v>5</v>
      </c>
      <c r="E291" s="27">
        <v>1</v>
      </c>
      <c r="F291" s="27" t="s">
        <v>536</v>
      </c>
      <c r="G291" s="27">
        <f t="shared" si="95"/>
        <v>1363</v>
      </c>
      <c r="H291" s="27" t="str">
        <f t="shared" si="88"/>
        <v>5-1-09-1363</v>
      </c>
      <c r="I291" s="26" t="s">
        <v>260</v>
      </c>
      <c r="J291" s="28">
        <f>SUM(K291:V291)</f>
        <v>0</v>
      </c>
      <c r="K291" s="28">
        <v>0</v>
      </c>
      <c r="L291" s="28">
        <v>0</v>
      </c>
      <c r="M291" s="28">
        <v>0</v>
      </c>
      <c r="N291" s="28">
        <v>0</v>
      </c>
      <c r="O291" s="28">
        <v>0</v>
      </c>
      <c r="P291" s="28">
        <v>0</v>
      </c>
      <c r="Q291" s="28">
        <v>0</v>
      </c>
      <c r="R291" s="28">
        <v>0</v>
      </c>
      <c r="S291" s="28">
        <v>0</v>
      </c>
      <c r="T291" s="28">
        <v>0</v>
      </c>
      <c r="U291" s="28">
        <v>0</v>
      </c>
      <c r="V291" s="28">
        <v>0</v>
      </c>
      <c r="Z291" s="28"/>
      <c r="AA291" s="28"/>
    </row>
    <row r="292" spans="1:27" s="3" customFormat="1" x14ac:dyDescent="0.2">
      <c r="A292" s="25">
        <v>1367</v>
      </c>
      <c r="B292" s="26" t="s">
        <v>664</v>
      </c>
      <c r="C292" s="25">
        <v>1367</v>
      </c>
      <c r="D292" s="27">
        <v>5</v>
      </c>
      <c r="E292" s="27">
        <v>1</v>
      </c>
      <c r="F292" s="27" t="s">
        <v>536</v>
      </c>
      <c r="G292" s="27">
        <f t="shared" si="95"/>
        <v>1367</v>
      </c>
      <c r="H292" s="27" t="str">
        <f t="shared" si="88"/>
        <v>5-1-09-1367</v>
      </c>
      <c r="I292" s="26" t="s">
        <v>261</v>
      </c>
      <c r="J292" s="28">
        <f>SUM(K292:V292)</f>
        <v>71545.427199999991</v>
      </c>
      <c r="K292" s="28">
        <v>6388.72</v>
      </c>
      <c r="L292" s="28">
        <v>5098.08</v>
      </c>
      <c r="M292" s="28">
        <v>5174</v>
      </c>
      <c r="N292" s="28">
        <v>7226.44</v>
      </c>
      <c r="O292" s="28">
        <v>5965.96</v>
      </c>
      <c r="P292" s="28">
        <v>6643.52</v>
      </c>
      <c r="Q292" s="28">
        <v>5498.48</v>
      </c>
      <c r="R292" s="28">
        <v>6741.28</v>
      </c>
      <c r="S292" s="28">
        <v>5249.92</v>
      </c>
      <c r="T292" s="28">
        <v>5355.74</v>
      </c>
      <c r="U292" s="28">
        <v>6159.6288000000004</v>
      </c>
      <c r="V292" s="28">
        <v>6043.6584000000003</v>
      </c>
      <c r="Z292" s="28"/>
      <c r="AA292" s="28"/>
    </row>
    <row r="293" spans="1:27" s="3" customFormat="1" x14ac:dyDescent="0.2">
      <c r="A293" s="25">
        <v>1368</v>
      </c>
      <c r="B293" s="26" t="s">
        <v>665</v>
      </c>
      <c r="C293" s="25">
        <v>1368</v>
      </c>
      <c r="D293" s="27">
        <v>5</v>
      </c>
      <c r="E293" s="27">
        <v>1</v>
      </c>
      <c r="F293" s="27" t="s">
        <v>536</v>
      </c>
      <c r="G293" s="27">
        <f t="shared" si="95"/>
        <v>1368</v>
      </c>
      <c r="H293" s="27" t="str">
        <f t="shared" si="88"/>
        <v>5-1-09-1368</v>
      </c>
      <c r="I293" s="26" t="s">
        <v>262</v>
      </c>
      <c r="J293" s="28">
        <f>SUM(K293:V293)</f>
        <v>155852.58000000002</v>
      </c>
      <c r="K293" s="28">
        <v>13461.24</v>
      </c>
      <c r="L293" s="28">
        <v>10530</v>
      </c>
      <c r="M293" s="28">
        <v>12036.96</v>
      </c>
      <c r="N293" s="28">
        <v>12963.6</v>
      </c>
      <c r="O293" s="28">
        <v>11525.28</v>
      </c>
      <c r="P293" s="28">
        <v>11827.92</v>
      </c>
      <c r="Q293" s="28">
        <v>12954.24</v>
      </c>
      <c r="R293" s="28">
        <v>11862.24</v>
      </c>
      <c r="S293" s="28">
        <v>11384.88</v>
      </c>
      <c r="T293" s="28">
        <v>12623.52</v>
      </c>
      <c r="U293" s="28">
        <v>15355.86</v>
      </c>
      <c r="V293" s="28">
        <v>19326.84</v>
      </c>
      <c r="Z293" s="28"/>
      <c r="AA293" s="28"/>
    </row>
    <row r="294" spans="1:27" s="3" customFormat="1" x14ac:dyDescent="0.2">
      <c r="A294" s="25">
        <v>1369</v>
      </c>
      <c r="B294" s="26" t="s">
        <v>666</v>
      </c>
      <c r="C294" s="25">
        <v>1369</v>
      </c>
      <c r="D294" s="27">
        <v>5</v>
      </c>
      <c r="E294" s="27">
        <v>1</v>
      </c>
      <c r="F294" s="27" t="s">
        <v>536</v>
      </c>
      <c r="G294" s="27">
        <f t="shared" si="95"/>
        <v>1369</v>
      </c>
      <c r="H294" s="27" t="str">
        <f t="shared" si="88"/>
        <v>5-1-09-1369</v>
      </c>
      <c r="I294" s="26" t="s">
        <v>263</v>
      </c>
      <c r="J294" s="28">
        <f>SUM(K294:V294)</f>
        <v>158045.16000000003</v>
      </c>
      <c r="K294" s="28">
        <v>8765.64</v>
      </c>
      <c r="L294" s="28">
        <v>12838.8</v>
      </c>
      <c r="M294" s="28">
        <v>15462.72</v>
      </c>
      <c r="N294" s="28">
        <v>13261.56</v>
      </c>
      <c r="O294" s="28">
        <v>13331.76</v>
      </c>
      <c r="P294" s="28">
        <v>12927.72</v>
      </c>
      <c r="Q294" s="28">
        <v>14319.24</v>
      </c>
      <c r="R294" s="28">
        <v>16642.080000000002</v>
      </c>
      <c r="S294" s="28">
        <v>12402</v>
      </c>
      <c r="T294" s="28">
        <v>13927.68</v>
      </c>
      <c r="U294" s="28">
        <v>10817.04</v>
      </c>
      <c r="V294" s="28">
        <v>13348.92</v>
      </c>
      <c r="Z294" s="28"/>
      <c r="AA294" s="28"/>
    </row>
    <row r="295" spans="1:27" s="3" customFormat="1" x14ac:dyDescent="0.2">
      <c r="A295" s="25">
        <v>1370</v>
      </c>
      <c r="B295" s="26" t="s">
        <v>667</v>
      </c>
      <c r="C295" s="25">
        <v>1370</v>
      </c>
      <c r="D295" s="27">
        <v>5</v>
      </c>
      <c r="E295" s="27">
        <v>1</v>
      </c>
      <c r="F295" s="27" t="s">
        <v>536</v>
      </c>
      <c r="G295" s="27">
        <f t="shared" si="95"/>
        <v>1370</v>
      </c>
      <c r="H295" s="27" t="str">
        <f t="shared" si="88"/>
        <v>5-1-09-1370</v>
      </c>
      <c r="I295" s="26" t="s">
        <v>264</v>
      </c>
      <c r="J295" s="28">
        <f>SUM(K295:V295)</f>
        <v>57786.819999999992</v>
      </c>
      <c r="K295" s="28">
        <v>4179.76</v>
      </c>
      <c r="L295" s="28">
        <v>4313.3999999999996</v>
      </c>
      <c r="M295" s="28">
        <v>5850.52</v>
      </c>
      <c r="N295" s="28">
        <v>5036.2</v>
      </c>
      <c r="O295" s="28">
        <v>5913.44</v>
      </c>
      <c r="P295" s="28">
        <v>5310.24</v>
      </c>
      <c r="Q295" s="28">
        <v>5231.2</v>
      </c>
      <c r="R295" s="28">
        <v>5457.4</v>
      </c>
      <c r="S295" s="28">
        <v>4117.88</v>
      </c>
      <c r="T295" s="28">
        <v>3998.02</v>
      </c>
      <c r="U295" s="28">
        <v>4397.8999999999996</v>
      </c>
      <c r="V295" s="28">
        <v>3980.86</v>
      </c>
      <c r="Z295" s="28"/>
      <c r="AA295" s="28"/>
    </row>
    <row r="296" spans="1:27" s="3" customFormat="1" x14ac:dyDescent="0.2">
      <c r="A296" s="25">
        <v>1372</v>
      </c>
      <c r="B296" s="26" t="s">
        <v>668</v>
      </c>
      <c r="C296" s="25">
        <v>1372</v>
      </c>
      <c r="D296" s="27">
        <v>5</v>
      </c>
      <c r="E296" s="27">
        <v>1</v>
      </c>
      <c r="F296" s="27" t="s">
        <v>536</v>
      </c>
      <c r="G296" s="27">
        <f t="shared" si="95"/>
        <v>1372</v>
      </c>
      <c r="H296" s="27" t="str">
        <f t="shared" si="88"/>
        <v>5-1-09-1372</v>
      </c>
      <c r="I296" s="26" t="s">
        <v>265</v>
      </c>
      <c r="J296" s="28">
        <f>SUM(K296:V296)</f>
        <v>329385.18859999999</v>
      </c>
      <c r="K296" s="28">
        <v>27225.119999999999</v>
      </c>
      <c r="L296" s="28">
        <v>21347.040000000001</v>
      </c>
      <c r="M296" s="28">
        <v>14593.8</v>
      </c>
      <c r="N296" s="28">
        <v>16172</v>
      </c>
      <c r="O296" s="28">
        <v>30383.599999999999</v>
      </c>
      <c r="P296" s="28">
        <v>41240.160000000003</v>
      </c>
      <c r="Q296" s="28">
        <v>113206.6</v>
      </c>
      <c r="R296" s="28">
        <v>25936.5808</v>
      </c>
      <c r="S296" s="28">
        <v>13762.32</v>
      </c>
      <c r="T296" s="28">
        <v>9646.2626</v>
      </c>
      <c r="U296" s="28">
        <v>9487.6652000000013</v>
      </c>
      <c r="V296" s="28">
        <v>6384.04</v>
      </c>
      <c r="Z296" s="28"/>
      <c r="AA296" s="28"/>
    </row>
    <row r="297" spans="1:27" s="3" customFormat="1" x14ac:dyDescent="0.2">
      <c r="A297" s="25">
        <v>1375</v>
      </c>
      <c r="B297" s="26" t="s">
        <v>669</v>
      </c>
      <c r="C297" s="25">
        <v>1375</v>
      </c>
      <c r="D297" s="27">
        <v>5</v>
      </c>
      <c r="E297" s="27">
        <v>1</v>
      </c>
      <c r="F297" s="27" t="s">
        <v>536</v>
      </c>
      <c r="G297" s="27">
        <f t="shared" si="95"/>
        <v>1375</v>
      </c>
      <c r="H297" s="27" t="str">
        <f t="shared" si="88"/>
        <v>5-1-09-1375</v>
      </c>
      <c r="I297" s="26" t="s">
        <v>266</v>
      </c>
      <c r="J297" s="28">
        <f>SUM(K297:V297)</f>
        <v>707562.96000000008</v>
      </c>
      <c r="K297" s="28">
        <v>84908.2</v>
      </c>
      <c r="L297" s="28">
        <v>56381.52</v>
      </c>
      <c r="M297" s="28">
        <v>47904.480000000003</v>
      </c>
      <c r="N297" s="28">
        <v>42489.72</v>
      </c>
      <c r="O297" s="28">
        <v>34205.08</v>
      </c>
      <c r="P297" s="28">
        <v>58790.42</v>
      </c>
      <c r="Q297" s="28">
        <v>87422.14</v>
      </c>
      <c r="R297" s="28">
        <v>95641</v>
      </c>
      <c r="S297" s="28">
        <v>79876.679999999993</v>
      </c>
      <c r="T297" s="28">
        <v>23274.42</v>
      </c>
      <c r="U297" s="28">
        <v>37160.76</v>
      </c>
      <c r="V297" s="28">
        <v>59508.54</v>
      </c>
      <c r="Z297" s="28"/>
      <c r="AA297" s="28"/>
    </row>
    <row r="298" spans="1:27" s="3" customFormat="1" x14ac:dyDescent="0.2">
      <c r="A298" s="25">
        <v>1376</v>
      </c>
      <c r="B298" s="26" t="s">
        <v>670</v>
      </c>
      <c r="C298" s="25">
        <v>1376</v>
      </c>
      <c r="D298" s="27">
        <v>5</v>
      </c>
      <c r="E298" s="27">
        <v>1</v>
      </c>
      <c r="F298" s="27" t="s">
        <v>536</v>
      </c>
      <c r="G298" s="27">
        <f t="shared" si="95"/>
        <v>1376</v>
      </c>
      <c r="H298" s="27" t="str">
        <f t="shared" si="88"/>
        <v>5-1-09-1376</v>
      </c>
      <c r="I298" s="26" t="s">
        <v>267</v>
      </c>
      <c r="J298" s="28">
        <f>SUM(K298:V298)</f>
        <v>0</v>
      </c>
      <c r="K298" s="28">
        <v>0</v>
      </c>
      <c r="L298" s="28">
        <v>0</v>
      </c>
      <c r="M298" s="28">
        <v>0</v>
      </c>
      <c r="N298" s="28">
        <v>0</v>
      </c>
      <c r="O298" s="28">
        <v>0</v>
      </c>
      <c r="P298" s="28">
        <v>0</v>
      </c>
      <c r="Q298" s="28">
        <v>0</v>
      </c>
      <c r="R298" s="28">
        <v>0</v>
      </c>
      <c r="S298" s="28">
        <v>0</v>
      </c>
      <c r="T298" s="28">
        <v>0</v>
      </c>
      <c r="U298" s="28">
        <v>0</v>
      </c>
      <c r="V298" s="28">
        <v>0</v>
      </c>
      <c r="Z298" s="28"/>
      <c r="AA298" s="28"/>
    </row>
    <row r="299" spans="1:27" s="3" customFormat="1" x14ac:dyDescent="0.2">
      <c r="A299" s="25">
        <v>1377</v>
      </c>
      <c r="B299" s="26" t="s">
        <v>671</v>
      </c>
      <c r="C299" s="25">
        <v>1377</v>
      </c>
      <c r="D299" s="27">
        <v>5</v>
      </c>
      <c r="E299" s="27">
        <v>1</v>
      </c>
      <c r="F299" s="27" t="s">
        <v>536</v>
      </c>
      <c r="G299" s="27">
        <f t="shared" si="95"/>
        <v>1377</v>
      </c>
      <c r="H299" s="27" t="str">
        <f t="shared" si="88"/>
        <v>5-1-09-1377</v>
      </c>
      <c r="I299" s="26" t="s">
        <v>268</v>
      </c>
      <c r="J299" s="28">
        <f>SUM(K299:V299)</f>
        <v>3273664.5760000004</v>
      </c>
      <c r="K299" s="28">
        <v>557791.52</v>
      </c>
      <c r="L299" s="28">
        <v>160342</v>
      </c>
      <c r="M299" s="28">
        <v>90740</v>
      </c>
      <c r="N299" s="28">
        <v>228489.04</v>
      </c>
      <c r="O299" s="28">
        <v>212660.76</v>
      </c>
      <c r="P299" s="28">
        <v>145126.28</v>
      </c>
      <c r="Q299" s="28">
        <v>117421.2</v>
      </c>
      <c r="R299" s="28">
        <v>155117.04</v>
      </c>
      <c r="S299" s="28">
        <v>317495.36</v>
      </c>
      <c r="T299" s="28">
        <v>270424.47119999997</v>
      </c>
      <c r="U299" s="28">
        <v>437092.95240000001</v>
      </c>
      <c r="V299" s="28">
        <v>580963.95240000007</v>
      </c>
      <c r="Z299" s="28"/>
      <c r="AA299" s="28"/>
    </row>
    <row r="300" spans="1:27" s="3" customFormat="1" x14ac:dyDescent="0.2">
      <c r="A300" s="25">
        <v>1378</v>
      </c>
      <c r="B300" s="26" t="s">
        <v>672</v>
      </c>
      <c r="C300" s="25">
        <v>1378</v>
      </c>
      <c r="D300" s="27">
        <v>5</v>
      </c>
      <c r="E300" s="27">
        <v>1</v>
      </c>
      <c r="F300" s="27" t="s">
        <v>536</v>
      </c>
      <c r="G300" s="27">
        <f t="shared" si="95"/>
        <v>1378</v>
      </c>
      <c r="H300" s="27" t="str">
        <f t="shared" si="88"/>
        <v>5-1-09-1378</v>
      </c>
      <c r="I300" s="26" t="s">
        <v>269</v>
      </c>
      <c r="J300" s="28">
        <f>SUM(K300:V300)</f>
        <v>0</v>
      </c>
      <c r="K300" s="28">
        <v>0</v>
      </c>
      <c r="L300" s="28">
        <v>0</v>
      </c>
      <c r="M300" s="28">
        <v>0</v>
      </c>
      <c r="N300" s="28">
        <v>0</v>
      </c>
      <c r="O300" s="28">
        <v>0</v>
      </c>
      <c r="P300" s="28">
        <v>0</v>
      </c>
      <c r="Q300" s="28">
        <v>0</v>
      </c>
      <c r="R300" s="28">
        <v>0</v>
      </c>
      <c r="S300" s="28">
        <v>0</v>
      </c>
      <c r="T300" s="28">
        <v>0</v>
      </c>
      <c r="U300" s="28">
        <v>0</v>
      </c>
      <c r="V300" s="28">
        <v>0</v>
      </c>
      <c r="Z300" s="28"/>
      <c r="AA300" s="28"/>
    </row>
    <row r="301" spans="1:27" s="3" customFormat="1" x14ac:dyDescent="0.2">
      <c r="A301" s="25">
        <v>1381</v>
      </c>
      <c r="B301" s="26" t="s">
        <v>673</v>
      </c>
      <c r="C301" s="25">
        <v>1381</v>
      </c>
      <c r="D301" s="27">
        <v>5</v>
      </c>
      <c r="E301" s="27">
        <v>1</v>
      </c>
      <c r="F301" s="27" t="s">
        <v>536</v>
      </c>
      <c r="G301" s="27">
        <f t="shared" si="95"/>
        <v>1381</v>
      </c>
      <c r="H301" s="27" t="str">
        <f t="shared" si="88"/>
        <v>5-1-09-1381</v>
      </c>
      <c r="I301" s="26" t="s">
        <v>270</v>
      </c>
      <c r="J301" s="28">
        <f>SUM(K301:V301)</f>
        <v>3024464.3000000003</v>
      </c>
      <c r="K301" s="28">
        <v>283386.48</v>
      </c>
      <c r="L301" s="28">
        <v>283965.5</v>
      </c>
      <c r="M301" s="28">
        <v>338021.84</v>
      </c>
      <c r="N301" s="28">
        <v>172218.54</v>
      </c>
      <c r="O301" s="28">
        <v>242089.64</v>
      </c>
      <c r="P301" s="28">
        <v>330053.09999999998</v>
      </c>
      <c r="Q301" s="28">
        <v>303337.06</v>
      </c>
      <c r="R301" s="28">
        <v>278179.98</v>
      </c>
      <c r="S301" s="28">
        <v>199406.48</v>
      </c>
      <c r="T301" s="28">
        <v>221682.24</v>
      </c>
      <c r="U301" s="28">
        <v>199135.82</v>
      </c>
      <c r="V301" s="28">
        <v>172987.62</v>
      </c>
      <c r="Z301" s="28"/>
      <c r="AA301" s="28"/>
    </row>
    <row r="302" spans="1:27" s="3" customFormat="1" x14ac:dyDescent="0.2">
      <c r="A302" s="25">
        <v>1388</v>
      </c>
      <c r="B302" s="26" t="s">
        <v>674</v>
      </c>
      <c r="C302" s="25">
        <v>1388</v>
      </c>
      <c r="D302" s="27">
        <v>5</v>
      </c>
      <c r="E302" s="27">
        <v>1</v>
      </c>
      <c r="F302" s="27" t="s">
        <v>536</v>
      </c>
      <c r="G302" s="27">
        <f t="shared" si="95"/>
        <v>1388</v>
      </c>
      <c r="H302" s="27" t="str">
        <f t="shared" si="88"/>
        <v>5-1-09-1388</v>
      </c>
      <c r="I302" s="26" t="s">
        <v>271</v>
      </c>
      <c r="J302" s="28">
        <f>SUM(K302:V302)</f>
        <v>0</v>
      </c>
      <c r="K302" s="28">
        <v>0</v>
      </c>
      <c r="L302" s="28">
        <v>0</v>
      </c>
      <c r="M302" s="28">
        <v>0</v>
      </c>
      <c r="N302" s="28">
        <v>0</v>
      </c>
      <c r="O302" s="28">
        <v>0</v>
      </c>
      <c r="P302" s="28">
        <v>0</v>
      </c>
      <c r="Q302" s="28">
        <v>0</v>
      </c>
      <c r="R302" s="28">
        <v>0</v>
      </c>
      <c r="S302" s="28">
        <v>0</v>
      </c>
      <c r="T302" s="28">
        <v>0</v>
      </c>
      <c r="U302" s="28">
        <v>0</v>
      </c>
      <c r="V302" s="28">
        <v>0</v>
      </c>
      <c r="Z302" s="28"/>
      <c r="AA302" s="28"/>
    </row>
    <row r="303" spans="1:27" s="3" customFormat="1" x14ac:dyDescent="0.2">
      <c r="A303" s="25">
        <v>1392</v>
      </c>
      <c r="B303" s="26" t="s">
        <v>675</v>
      </c>
      <c r="C303" s="25">
        <v>1392</v>
      </c>
      <c r="D303" s="27">
        <v>5</v>
      </c>
      <c r="E303" s="27">
        <v>1</v>
      </c>
      <c r="F303" s="27" t="s">
        <v>536</v>
      </c>
      <c r="G303" s="27">
        <f t="shared" si="95"/>
        <v>1392</v>
      </c>
      <c r="H303" s="27" t="str">
        <f t="shared" si="88"/>
        <v>5-1-09-1392</v>
      </c>
      <c r="I303" s="26" t="s">
        <v>272</v>
      </c>
      <c r="J303" s="28">
        <f>SUM(K303:V303)</f>
        <v>0</v>
      </c>
      <c r="K303" s="28">
        <v>0</v>
      </c>
      <c r="L303" s="28">
        <v>0</v>
      </c>
      <c r="M303" s="28">
        <v>0</v>
      </c>
      <c r="N303" s="28">
        <v>0</v>
      </c>
      <c r="O303" s="28">
        <v>0</v>
      </c>
      <c r="P303" s="28">
        <v>0</v>
      </c>
      <c r="Q303" s="28">
        <v>0</v>
      </c>
      <c r="R303" s="28">
        <v>0</v>
      </c>
      <c r="S303" s="28">
        <v>0</v>
      </c>
      <c r="T303" s="28">
        <v>0</v>
      </c>
      <c r="U303" s="28">
        <v>0</v>
      </c>
      <c r="V303" s="28">
        <v>0</v>
      </c>
      <c r="Z303" s="28"/>
      <c r="AA303" s="28"/>
    </row>
    <row r="304" spans="1:27" s="3" customFormat="1" x14ac:dyDescent="0.2">
      <c r="A304" s="25">
        <v>1394</v>
      </c>
      <c r="B304" s="26" t="s">
        <v>676</v>
      </c>
      <c r="C304" s="25">
        <v>1394</v>
      </c>
      <c r="D304" s="27">
        <v>5</v>
      </c>
      <c r="E304" s="27">
        <v>1</v>
      </c>
      <c r="F304" s="27" t="s">
        <v>536</v>
      </c>
      <c r="G304" s="27">
        <f t="shared" si="95"/>
        <v>1394</v>
      </c>
      <c r="H304" s="27" t="str">
        <f t="shared" si="88"/>
        <v>5-1-09-1394</v>
      </c>
      <c r="I304" s="26" t="s">
        <v>273</v>
      </c>
      <c r="J304" s="28">
        <f>SUM(K304:V304)</f>
        <v>0</v>
      </c>
      <c r="K304" s="28">
        <v>0</v>
      </c>
      <c r="L304" s="28">
        <v>0</v>
      </c>
      <c r="M304" s="28">
        <v>0</v>
      </c>
      <c r="N304" s="28">
        <v>0</v>
      </c>
      <c r="O304" s="28">
        <v>0</v>
      </c>
      <c r="P304" s="28">
        <v>0</v>
      </c>
      <c r="Q304" s="28">
        <v>0</v>
      </c>
      <c r="R304" s="28">
        <v>0</v>
      </c>
      <c r="S304" s="28">
        <v>0</v>
      </c>
      <c r="T304" s="28">
        <v>0</v>
      </c>
      <c r="U304" s="28">
        <v>0</v>
      </c>
      <c r="V304" s="28">
        <v>0</v>
      </c>
      <c r="Z304" s="28"/>
      <c r="AA304" s="28"/>
    </row>
    <row r="305" spans="1:27" s="3" customFormat="1" x14ac:dyDescent="0.2">
      <c r="A305" s="25">
        <v>1395</v>
      </c>
      <c r="B305" s="26" t="s">
        <v>677</v>
      </c>
      <c r="C305" s="25">
        <v>1395</v>
      </c>
      <c r="D305" s="27">
        <v>5</v>
      </c>
      <c r="E305" s="27">
        <v>1</v>
      </c>
      <c r="F305" s="27" t="s">
        <v>536</v>
      </c>
      <c r="G305" s="27">
        <f t="shared" si="95"/>
        <v>1395</v>
      </c>
      <c r="H305" s="27" t="str">
        <f t="shared" si="88"/>
        <v>5-1-09-1395</v>
      </c>
      <c r="I305" s="26" t="s">
        <v>274</v>
      </c>
      <c r="J305" s="28">
        <f>SUM(K305:V305)</f>
        <v>0</v>
      </c>
      <c r="K305" s="28">
        <v>0</v>
      </c>
      <c r="L305" s="28">
        <v>0</v>
      </c>
      <c r="M305" s="28">
        <v>0</v>
      </c>
      <c r="N305" s="28">
        <v>0</v>
      </c>
      <c r="O305" s="28">
        <v>0</v>
      </c>
      <c r="P305" s="28">
        <v>0</v>
      </c>
      <c r="Q305" s="28">
        <v>0</v>
      </c>
      <c r="R305" s="28">
        <v>0</v>
      </c>
      <c r="S305" s="28">
        <v>0</v>
      </c>
      <c r="T305" s="28">
        <v>0</v>
      </c>
      <c r="U305" s="28">
        <v>0</v>
      </c>
      <c r="V305" s="28">
        <v>0</v>
      </c>
      <c r="Z305" s="28"/>
      <c r="AA305" s="28"/>
    </row>
    <row r="306" spans="1:27" s="3" customFormat="1" x14ac:dyDescent="0.2">
      <c r="A306" s="25">
        <v>1397</v>
      </c>
      <c r="B306" s="26" t="s">
        <v>678</v>
      </c>
      <c r="C306" s="25">
        <v>1397</v>
      </c>
      <c r="D306" s="27">
        <v>5</v>
      </c>
      <c r="E306" s="27">
        <v>1</v>
      </c>
      <c r="F306" s="27" t="s">
        <v>536</v>
      </c>
      <c r="G306" s="27">
        <f t="shared" si="95"/>
        <v>1397</v>
      </c>
      <c r="H306" s="27" t="str">
        <f t="shared" si="88"/>
        <v>5-1-09-1397</v>
      </c>
      <c r="I306" s="26" t="s">
        <v>275</v>
      </c>
      <c r="J306" s="28">
        <f>SUM(K306:V306)</f>
        <v>0</v>
      </c>
      <c r="K306" s="28">
        <v>0</v>
      </c>
      <c r="L306" s="28">
        <v>0</v>
      </c>
      <c r="M306" s="28">
        <v>0</v>
      </c>
      <c r="N306" s="28">
        <v>0</v>
      </c>
      <c r="O306" s="28">
        <v>0</v>
      </c>
      <c r="P306" s="28">
        <v>0</v>
      </c>
      <c r="Q306" s="28">
        <v>0</v>
      </c>
      <c r="R306" s="28">
        <v>0</v>
      </c>
      <c r="S306" s="28">
        <v>0</v>
      </c>
      <c r="T306" s="28">
        <v>0</v>
      </c>
      <c r="U306" s="28">
        <v>0</v>
      </c>
      <c r="V306" s="28">
        <v>0</v>
      </c>
      <c r="Z306" s="28"/>
      <c r="AA306" s="28"/>
    </row>
    <row r="307" spans="1:27" s="3" customFormat="1" x14ac:dyDescent="0.2">
      <c r="A307" s="25">
        <v>1399</v>
      </c>
      <c r="B307" s="26" t="s">
        <v>679</v>
      </c>
      <c r="C307" s="25">
        <v>1399</v>
      </c>
      <c r="D307" s="27">
        <v>5</v>
      </c>
      <c r="E307" s="27">
        <v>1</v>
      </c>
      <c r="F307" s="27" t="s">
        <v>536</v>
      </c>
      <c r="G307" s="27">
        <f t="shared" si="95"/>
        <v>1399</v>
      </c>
      <c r="H307" s="27" t="str">
        <f t="shared" si="88"/>
        <v>5-1-09-1399</v>
      </c>
      <c r="I307" s="26" t="s">
        <v>276</v>
      </c>
      <c r="J307" s="28">
        <f>SUM(K307:V307)</f>
        <v>0</v>
      </c>
      <c r="K307" s="28">
        <v>0</v>
      </c>
      <c r="L307" s="28">
        <v>0</v>
      </c>
      <c r="M307" s="28">
        <v>0</v>
      </c>
      <c r="N307" s="28">
        <v>0</v>
      </c>
      <c r="O307" s="28">
        <v>0</v>
      </c>
      <c r="P307" s="28">
        <v>0</v>
      </c>
      <c r="Q307" s="28">
        <v>0</v>
      </c>
      <c r="R307" s="28">
        <v>0</v>
      </c>
      <c r="S307" s="28">
        <v>0</v>
      </c>
      <c r="T307" s="28">
        <v>0</v>
      </c>
      <c r="U307" s="28">
        <v>0</v>
      </c>
      <c r="V307" s="28">
        <v>0</v>
      </c>
      <c r="Z307" s="28"/>
      <c r="AA307" s="28"/>
    </row>
    <row r="308" spans="1:27" s="3" customFormat="1" x14ac:dyDescent="0.2">
      <c r="A308" s="25">
        <v>1401</v>
      </c>
      <c r="B308" s="26" t="s">
        <v>277</v>
      </c>
      <c r="C308" s="25">
        <v>1401</v>
      </c>
      <c r="D308" s="27">
        <v>5</v>
      </c>
      <c r="E308" s="27">
        <v>1</v>
      </c>
      <c r="F308" s="27" t="s">
        <v>536</v>
      </c>
      <c r="G308" s="27">
        <f t="shared" si="95"/>
        <v>1401</v>
      </c>
      <c r="H308" s="27" t="str">
        <f t="shared" si="88"/>
        <v>5-1-09-1401</v>
      </c>
      <c r="I308" s="26" t="s">
        <v>278</v>
      </c>
      <c r="J308" s="28">
        <f>SUM(K308:V308)</f>
        <v>0</v>
      </c>
      <c r="K308" s="28">
        <v>0</v>
      </c>
      <c r="L308" s="28">
        <v>0</v>
      </c>
      <c r="M308" s="28">
        <v>0</v>
      </c>
      <c r="N308" s="28">
        <v>0</v>
      </c>
      <c r="O308" s="28">
        <v>0</v>
      </c>
      <c r="P308" s="28">
        <v>0</v>
      </c>
      <c r="Q308" s="28">
        <v>0</v>
      </c>
      <c r="R308" s="28">
        <v>0</v>
      </c>
      <c r="S308" s="28">
        <v>0</v>
      </c>
      <c r="T308" s="28">
        <v>0</v>
      </c>
      <c r="U308" s="28">
        <v>0</v>
      </c>
      <c r="V308" s="28">
        <v>0</v>
      </c>
      <c r="Z308" s="28"/>
      <c r="AA308" s="28"/>
    </row>
    <row r="309" spans="1:27" s="3" customFormat="1" x14ac:dyDescent="0.2">
      <c r="A309" s="25">
        <v>1402</v>
      </c>
      <c r="B309" s="26" t="s">
        <v>680</v>
      </c>
      <c r="C309" s="25">
        <v>1402</v>
      </c>
      <c r="D309" s="27">
        <v>5</v>
      </c>
      <c r="E309" s="27">
        <v>1</v>
      </c>
      <c r="F309" s="27" t="s">
        <v>536</v>
      </c>
      <c r="G309" s="27">
        <f t="shared" si="95"/>
        <v>1402</v>
      </c>
      <c r="H309" s="27" t="str">
        <f t="shared" si="88"/>
        <v>5-1-09-1402</v>
      </c>
      <c r="I309" s="26" t="s">
        <v>279</v>
      </c>
      <c r="J309" s="28">
        <f>SUM(K309:V309)</f>
        <v>0</v>
      </c>
      <c r="K309" s="28">
        <v>0</v>
      </c>
      <c r="L309" s="28">
        <v>0</v>
      </c>
      <c r="M309" s="28">
        <v>0</v>
      </c>
      <c r="N309" s="28">
        <v>0</v>
      </c>
      <c r="O309" s="28">
        <v>0</v>
      </c>
      <c r="P309" s="28">
        <v>0</v>
      </c>
      <c r="Q309" s="28">
        <v>0</v>
      </c>
      <c r="R309" s="28">
        <v>0</v>
      </c>
      <c r="S309" s="28">
        <v>0</v>
      </c>
      <c r="T309" s="28">
        <v>0</v>
      </c>
      <c r="U309" s="28">
        <v>0</v>
      </c>
      <c r="V309" s="28">
        <v>0</v>
      </c>
      <c r="Z309" s="28"/>
      <c r="AA309" s="28"/>
    </row>
    <row r="310" spans="1:27" s="3" customFormat="1" x14ac:dyDescent="0.2">
      <c r="A310" s="25">
        <v>1404</v>
      </c>
      <c r="B310" s="26" t="s">
        <v>681</v>
      </c>
      <c r="C310" s="25">
        <v>1404</v>
      </c>
      <c r="D310" s="27">
        <v>5</v>
      </c>
      <c r="E310" s="27">
        <v>1</v>
      </c>
      <c r="F310" s="27" t="s">
        <v>536</v>
      </c>
      <c r="G310" s="27">
        <f t="shared" si="95"/>
        <v>1404</v>
      </c>
      <c r="H310" s="27" t="str">
        <f t="shared" si="88"/>
        <v>5-1-09-1404</v>
      </c>
      <c r="I310" s="26" t="s">
        <v>280</v>
      </c>
      <c r="J310" s="28">
        <f>SUM(K310:V310)</f>
        <v>219386.3412</v>
      </c>
      <c r="K310" s="28">
        <v>20356.148800000003</v>
      </c>
      <c r="L310" s="28">
        <v>19760</v>
      </c>
      <c r="M310" s="28">
        <v>22393.134399999999</v>
      </c>
      <c r="N310" s="28">
        <v>18942.221999999998</v>
      </c>
      <c r="O310" s="28">
        <v>19699.882799999999</v>
      </c>
      <c r="P310" s="28">
        <v>18675.675200000001</v>
      </c>
      <c r="Q310" s="28">
        <v>16895.788</v>
      </c>
      <c r="R310" s="28">
        <v>17456.400000000001</v>
      </c>
      <c r="S310" s="28">
        <v>13953.68</v>
      </c>
      <c r="T310" s="28">
        <v>17077.4058</v>
      </c>
      <c r="U310" s="28">
        <v>16454.88</v>
      </c>
      <c r="V310" s="28">
        <v>17721.124199999998</v>
      </c>
      <c r="Z310" s="28"/>
      <c r="AA310" s="28"/>
    </row>
    <row r="311" spans="1:27" s="3" customFormat="1" x14ac:dyDescent="0.2">
      <c r="A311" s="25">
        <v>1405</v>
      </c>
      <c r="B311" s="26" t="s">
        <v>682</v>
      </c>
      <c r="C311" s="25">
        <v>1405</v>
      </c>
      <c r="D311" s="27">
        <v>5</v>
      </c>
      <c r="E311" s="27">
        <v>1</v>
      </c>
      <c r="F311" s="27" t="s">
        <v>536</v>
      </c>
      <c r="G311" s="27">
        <f t="shared" si="95"/>
        <v>1405</v>
      </c>
      <c r="H311" s="27" t="str">
        <f t="shared" si="88"/>
        <v>5-1-09-1405</v>
      </c>
      <c r="I311" s="26" t="s">
        <v>255</v>
      </c>
      <c r="J311" s="28">
        <f>SUM(K311:V311)</f>
        <v>0</v>
      </c>
      <c r="K311" s="28">
        <v>0</v>
      </c>
      <c r="L311" s="28">
        <v>0</v>
      </c>
      <c r="M311" s="28">
        <v>0</v>
      </c>
      <c r="N311" s="28">
        <v>0</v>
      </c>
      <c r="O311" s="28">
        <v>0</v>
      </c>
      <c r="P311" s="28">
        <v>0</v>
      </c>
      <c r="Q311" s="28">
        <v>0</v>
      </c>
      <c r="R311" s="28">
        <v>0</v>
      </c>
      <c r="S311" s="28">
        <v>0</v>
      </c>
      <c r="T311" s="28">
        <v>0</v>
      </c>
      <c r="U311" s="28">
        <v>0</v>
      </c>
      <c r="V311" s="28">
        <v>0</v>
      </c>
      <c r="Z311" s="28"/>
      <c r="AA311" s="28"/>
    </row>
    <row r="312" spans="1:27" s="3" customFormat="1" x14ac:dyDescent="0.2">
      <c r="A312" s="25">
        <v>1408</v>
      </c>
      <c r="B312" s="26" t="s">
        <v>683</v>
      </c>
      <c r="C312" s="25">
        <v>1408</v>
      </c>
      <c r="D312" s="27">
        <v>5</v>
      </c>
      <c r="E312" s="27">
        <v>1</v>
      </c>
      <c r="F312" s="27" t="s">
        <v>536</v>
      </c>
      <c r="G312" s="27">
        <f t="shared" si="95"/>
        <v>1408</v>
      </c>
      <c r="H312" s="27" t="str">
        <f t="shared" si="88"/>
        <v>5-1-09-1408</v>
      </c>
      <c r="I312" s="26" t="s">
        <v>281</v>
      </c>
      <c r="J312" s="28">
        <f>SUM(K312:V312)</f>
        <v>0</v>
      </c>
      <c r="K312" s="28">
        <v>0</v>
      </c>
      <c r="L312" s="28">
        <v>0</v>
      </c>
      <c r="M312" s="28">
        <v>0</v>
      </c>
      <c r="N312" s="28">
        <v>0</v>
      </c>
      <c r="O312" s="28">
        <v>0</v>
      </c>
      <c r="P312" s="28">
        <v>0</v>
      </c>
      <c r="Q312" s="28">
        <v>0</v>
      </c>
      <c r="R312" s="28">
        <v>0</v>
      </c>
      <c r="S312" s="28">
        <v>0</v>
      </c>
      <c r="T312" s="28">
        <v>0</v>
      </c>
      <c r="U312" s="28">
        <v>0</v>
      </c>
      <c r="V312" s="28">
        <v>0</v>
      </c>
      <c r="Z312" s="28"/>
      <c r="AA312" s="28"/>
    </row>
    <row r="313" spans="1:27" s="3" customFormat="1" x14ac:dyDescent="0.2">
      <c r="A313" s="25">
        <v>1410</v>
      </c>
      <c r="B313" s="26" t="s">
        <v>684</v>
      </c>
      <c r="C313" s="25">
        <v>1410</v>
      </c>
      <c r="D313" s="27">
        <v>5</v>
      </c>
      <c r="E313" s="27">
        <v>1</v>
      </c>
      <c r="F313" s="27" t="s">
        <v>536</v>
      </c>
      <c r="G313" s="27">
        <f t="shared" si="95"/>
        <v>1410</v>
      </c>
      <c r="H313" s="27" t="str">
        <f t="shared" si="88"/>
        <v>5-1-09-1410</v>
      </c>
      <c r="I313" s="26" t="s">
        <v>282</v>
      </c>
      <c r="J313" s="28">
        <f>SUM(K313:V313)</f>
        <v>833564.59420000005</v>
      </c>
      <c r="K313" s="28">
        <v>42841.3024</v>
      </c>
      <c r="L313" s="28">
        <v>86104.829200000007</v>
      </c>
      <c r="M313" s="28">
        <v>65045.879600000007</v>
      </c>
      <c r="N313" s="28">
        <v>83201.320799999987</v>
      </c>
      <c r="O313" s="28">
        <v>77188.810399999988</v>
      </c>
      <c r="P313" s="28">
        <v>59891.010399999999</v>
      </c>
      <c r="Q313" s="28">
        <v>80854.352800000008</v>
      </c>
      <c r="R313" s="28">
        <v>75661.508000000002</v>
      </c>
      <c r="S313" s="28">
        <v>73953.354800000001</v>
      </c>
      <c r="T313" s="28">
        <v>67319.447</v>
      </c>
      <c r="U313" s="28">
        <v>64658.775999999991</v>
      </c>
      <c r="V313" s="28">
        <v>56844.002800000002</v>
      </c>
      <c r="Z313" s="28"/>
      <c r="AA313" s="28"/>
    </row>
    <row r="314" spans="1:27" s="3" customFormat="1" x14ac:dyDescent="0.2">
      <c r="A314" s="25">
        <v>1411</v>
      </c>
      <c r="B314" s="26" t="s">
        <v>685</v>
      </c>
      <c r="C314" s="25">
        <v>1411</v>
      </c>
      <c r="D314" s="27">
        <v>5</v>
      </c>
      <c r="E314" s="27">
        <v>1</v>
      </c>
      <c r="F314" s="27" t="s">
        <v>536</v>
      </c>
      <c r="G314" s="27">
        <f t="shared" si="95"/>
        <v>1411</v>
      </c>
      <c r="H314" s="27" t="str">
        <f t="shared" si="88"/>
        <v>5-1-09-1411</v>
      </c>
      <c r="I314" s="26" t="s">
        <v>283</v>
      </c>
      <c r="J314" s="28">
        <f>SUM(K314:V314)</f>
        <v>92082.036800000016</v>
      </c>
      <c r="K314" s="28">
        <v>0</v>
      </c>
      <c r="L314" s="28">
        <v>5697.12</v>
      </c>
      <c r="M314" s="28">
        <v>5827.12</v>
      </c>
      <c r="N314" s="28">
        <v>1554.28</v>
      </c>
      <c r="O314" s="28">
        <v>3108.56</v>
      </c>
      <c r="P314" s="28">
        <v>5827.12</v>
      </c>
      <c r="Q314" s="28">
        <v>9065.68</v>
      </c>
      <c r="R314" s="28">
        <v>23048.48</v>
      </c>
      <c r="S314" s="28">
        <v>7641.4</v>
      </c>
      <c r="T314" s="28">
        <v>4984.9799999999996</v>
      </c>
      <c r="U314" s="28">
        <v>19142.240000000002</v>
      </c>
      <c r="V314" s="28">
        <v>6185.0568000000003</v>
      </c>
      <c r="Z314" s="28"/>
      <c r="AA314" s="28"/>
    </row>
    <row r="315" spans="1:27" s="3" customFormat="1" x14ac:dyDescent="0.2">
      <c r="A315" s="25">
        <v>1359</v>
      </c>
      <c r="B315" s="26" t="s">
        <v>686</v>
      </c>
      <c r="C315" s="25">
        <v>1359</v>
      </c>
      <c r="D315" s="27">
        <v>5</v>
      </c>
      <c r="E315" s="27">
        <v>1</v>
      </c>
      <c r="F315" s="27" t="s">
        <v>536</v>
      </c>
      <c r="G315" s="27">
        <f t="shared" si="95"/>
        <v>1359</v>
      </c>
      <c r="H315" s="27" t="str">
        <f t="shared" si="88"/>
        <v>5-1-09-1359</v>
      </c>
      <c r="I315" s="26" t="s">
        <v>284</v>
      </c>
      <c r="J315" s="28">
        <f>SUM(K315:V315)</f>
        <v>0</v>
      </c>
      <c r="K315" s="28">
        <v>0</v>
      </c>
      <c r="L315" s="28">
        <v>0</v>
      </c>
      <c r="M315" s="28">
        <v>0</v>
      </c>
      <c r="N315" s="28">
        <v>0</v>
      </c>
      <c r="O315" s="28">
        <v>0</v>
      </c>
      <c r="P315" s="28">
        <v>0</v>
      </c>
      <c r="Q315" s="28">
        <v>0</v>
      </c>
      <c r="R315" s="28">
        <v>0</v>
      </c>
      <c r="S315" s="28">
        <v>0</v>
      </c>
      <c r="T315" s="28">
        <v>0</v>
      </c>
      <c r="U315" s="28">
        <v>0</v>
      </c>
      <c r="V315" s="28">
        <v>0</v>
      </c>
      <c r="Z315" s="28"/>
      <c r="AA315" s="28"/>
    </row>
    <row r="316" spans="1:27" s="3" customFormat="1" x14ac:dyDescent="0.2">
      <c r="A316" s="25">
        <v>1416</v>
      </c>
      <c r="B316" s="26" t="s">
        <v>687</v>
      </c>
      <c r="C316" s="25">
        <v>1416</v>
      </c>
      <c r="D316" s="27">
        <v>5</v>
      </c>
      <c r="E316" s="27">
        <v>1</v>
      </c>
      <c r="F316" s="27" t="s">
        <v>536</v>
      </c>
      <c r="G316" s="27">
        <f t="shared" si="95"/>
        <v>1416</v>
      </c>
      <c r="H316" s="27" t="str">
        <f t="shared" si="88"/>
        <v>5-1-09-1416</v>
      </c>
      <c r="I316" s="26" t="s">
        <v>285</v>
      </c>
      <c r="J316" s="28">
        <f>SUM(K316:V316)</f>
        <v>6076326.8071999997</v>
      </c>
      <c r="K316" s="28">
        <v>522613</v>
      </c>
      <c r="L316" s="28">
        <v>486129.8</v>
      </c>
      <c r="M316" s="28">
        <v>584511.19999999995</v>
      </c>
      <c r="N316" s="28">
        <v>452249.2</v>
      </c>
      <c r="O316" s="28">
        <v>563204.19999999995</v>
      </c>
      <c r="P316" s="28">
        <v>498557.8</v>
      </c>
      <c r="Q316" s="28">
        <v>483693.6</v>
      </c>
      <c r="R316" s="28">
        <v>539975.80000000005</v>
      </c>
      <c r="S316" s="28">
        <v>481982.8</v>
      </c>
      <c r="T316" s="28">
        <v>509956.27280000004</v>
      </c>
      <c r="U316" s="28">
        <v>496878.87080000003</v>
      </c>
      <c r="V316" s="28">
        <v>456574.26359999995</v>
      </c>
      <c r="Z316" s="28"/>
      <c r="AA316" s="28"/>
    </row>
    <row r="317" spans="1:27" s="3" customFormat="1" x14ac:dyDescent="0.2">
      <c r="A317" s="25">
        <v>1414</v>
      </c>
      <c r="B317" s="26" t="s">
        <v>688</v>
      </c>
      <c r="C317" s="25">
        <v>1414</v>
      </c>
      <c r="D317" s="27">
        <v>5</v>
      </c>
      <c r="E317" s="27">
        <v>1</v>
      </c>
      <c r="F317" s="27" t="s">
        <v>536</v>
      </c>
      <c r="G317" s="27">
        <f t="shared" si="95"/>
        <v>1414</v>
      </c>
      <c r="H317" s="27" t="str">
        <f t="shared" si="88"/>
        <v>5-1-09-1414</v>
      </c>
      <c r="I317" s="26" t="s">
        <v>286</v>
      </c>
      <c r="J317" s="28"/>
      <c r="K317" s="28">
        <v>0</v>
      </c>
      <c r="L317" s="28">
        <v>0</v>
      </c>
      <c r="M317" s="28">
        <v>0</v>
      </c>
      <c r="N317" s="28">
        <v>0</v>
      </c>
      <c r="O317" s="28">
        <v>0</v>
      </c>
      <c r="P317" s="28">
        <v>0</v>
      </c>
      <c r="Q317" s="28">
        <v>0</v>
      </c>
      <c r="R317" s="28">
        <v>0</v>
      </c>
      <c r="S317" s="28">
        <v>0</v>
      </c>
      <c r="T317" s="28">
        <v>0</v>
      </c>
      <c r="U317" s="28">
        <v>0</v>
      </c>
      <c r="V317" s="28">
        <v>0</v>
      </c>
      <c r="Z317" s="28"/>
      <c r="AA317" s="28"/>
    </row>
    <row r="318" spans="1:27" s="3" customFormat="1" x14ac:dyDescent="0.2">
      <c r="A318" s="25">
        <v>1419</v>
      </c>
      <c r="B318" s="26" t="s">
        <v>689</v>
      </c>
      <c r="C318" s="25">
        <v>1419</v>
      </c>
      <c r="D318" s="27">
        <v>5</v>
      </c>
      <c r="E318" s="27">
        <v>1</v>
      </c>
      <c r="F318" s="27" t="s">
        <v>536</v>
      </c>
      <c r="G318" s="27">
        <f t="shared" si="95"/>
        <v>1419</v>
      </c>
      <c r="H318" s="27" t="str">
        <f t="shared" si="88"/>
        <v>5-1-09-1419</v>
      </c>
      <c r="I318" s="26" t="s">
        <v>287</v>
      </c>
      <c r="J318" s="28">
        <f>SUM(K318:V318)</f>
        <v>46609.16</v>
      </c>
      <c r="K318" s="28">
        <v>3173.04</v>
      </c>
      <c r="L318" s="28">
        <v>3701.88</v>
      </c>
      <c r="M318" s="28">
        <v>5288.4</v>
      </c>
      <c r="N318" s="28">
        <v>3173.04</v>
      </c>
      <c r="O318" s="28">
        <v>3936.92</v>
      </c>
      <c r="P318" s="28">
        <v>5170.88</v>
      </c>
      <c r="Q318" s="28">
        <v>3173.04</v>
      </c>
      <c r="R318" s="28">
        <v>4171.96</v>
      </c>
      <c r="S318" s="28">
        <v>2879.24</v>
      </c>
      <c r="T318" s="28">
        <v>3252.08</v>
      </c>
      <c r="U318" s="28">
        <v>4164.9399999999996</v>
      </c>
      <c r="V318" s="28">
        <v>4523.74</v>
      </c>
      <c r="Z318" s="28"/>
      <c r="AA318" s="28"/>
    </row>
    <row r="319" spans="1:27" s="3" customFormat="1" x14ac:dyDescent="0.2">
      <c r="A319" s="25">
        <v>1420</v>
      </c>
      <c r="B319" s="26" t="s">
        <v>690</v>
      </c>
      <c r="C319" s="25">
        <v>1420</v>
      </c>
      <c r="D319" s="27">
        <v>5</v>
      </c>
      <c r="E319" s="27">
        <v>1</v>
      </c>
      <c r="F319" s="27" t="s">
        <v>536</v>
      </c>
      <c r="G319" s="27">
        <f t="shared" si="95"/>
        <v>1420</v>
      </c>
      <c r="H319" s="27" t="str">
        <f t="shared" si="88"/>
        <v>5-1-09-1420</v>
      </c>
      <c r="I319" s="26" t="s">
        <v>288</v>
      </c>
      <c r="J319" s="28">
        <f>SUM(K319:V319)</f>
        <v>330830.75999999995</v>
      </c>
      <c r="K319" s="28">
        <v>24502.92</v>
      </c>
      <c r="L319" s="28">
        <v>26794.560000000001</v>
      </c>
      <c r="M319" s="28">
        <v>26825.759999999998</v>
      </c>
      <c r="N319" s="28">
        <v>29646.240000000002</v>
      </c>
      <c r="O319" s="28">
        <v>32435.52</v>
      </c>
      <c r="P319" s="28">
        <v>32788.080000000002</v>
      </c>
      <c r="Q319" s="28">
        <v>35961.120000000003</v>
      </c>
      <c r="R319" s="28">
        <v>31730.400000000001</v>
      </c>
      <c r="S319" s="28">
        <v>27560.52</v>
      </c>
      <c r="T319" s="28">
        <v>26820.3</v>
      </c>
      <c r="U319" s="28">
        <v>19539.78</v>
      </c>
      <c r="V319" s="28">
        <v>16225.56</v>
      </c>
      <c r="Z319" s="28"/>
      <c r="AA319" s="28"/>
    </row>
    <row r="320" spans="1:27" s="3" customFormat="1" x14ac:dyDescent="0.2">
      <c r="A320" s="25">
        <v>1422</v>
      </c>
      <c r="B320" s="26" t="s">
        <v>691</v>
      </c>
      <c r="C320" s="25">
        <v>1422</v>
      </c>
      <c r="D320" s="27">
        <v>5</v>
      </c>
      <c r="E320" s="27">
        <v>1</v>
      </c>
      <c r="F320" s="27" t="s">
        <v>536</v>
      </c>
      <c r="G320" s="27">
        <f t="shared" si="95"/>
        <v>1422</v>
      </c>
      <c r="H320" s="27" t="str">
        <f t="shared" si="88"/>
        <v>5-1-09-1422</v>
      </c>
      <c r="I320" s="26" t="s">
        <v>289</v>
      </c>
      <c r="J320" s="28">
        <f>SUM(K320:V320)</f>
        <v>0</v>
      </c>
      <c r="K320" s="28">
        <v>0</v>
      </c>
      <c r="L320" s="28">
        <v>0</v>
      </c>
      <c r="M320" s="28">
        <v>0</v>
      </c>
      <c r="N320" s="28">
        <v>0</v>
      </c>
      <c r="O320" s="28">
        <v>0</v>
      </c>
      <c r="P320" s="28">
        <v>0</v>
      </c>
      <c r="Q320" s="28">
        <v>0</v>
      </c>
      <c r="R320" s="28">
        <v>0</v>
      </c>
      <c r="S320" s="28">
        <v>0</v>
      </c>
      <c r="T320" s="28">
        <v>0</v>
      </c>
      <c r="U320" s="28">
        <v>0</v>
      </c>
      <c r="V320" s="28">
        <v>0</v>
      </c>
      <c r="Z320" s="28"/>
      <c r="AA320" s="28"/>
    </row>
    <row r="321" spans="1:27" s="3" customFormat="1" x14ac:dyDescent="0.2">
      <c r="A321" s="25">
        <v>1423</v>
      </c>
      <c r="B321" s="26" t="s">
        <v>692</v>
      </c>
      <c r="C321" s="25">
        <v>1423</v>
      </c>
      <c r="D321" s="27">
        <v>5</v>
      </c>
      <c r="E321" s="27">
        <v>1</v>
      </c>
      <c r="F321" s="27" t="s">
        <v>536</v>
      </c>
      <c r="G321" s="27">
        <f t="shared" si="95"/>
        <v>1423</v>
      </c>
      <c r="H321" s="27" t="str">
        <f t="shared" si="88"/>
        <v>5-1-09-1423</v>
      </c>
      <c r="I321" s="26" t="s">
        <v>290</v>
      </c>
      <c r="J321" s="28">
        <f>SUM(K321:V321)</f>
        <v>0</v>
      </c>
      <c r="K321" s="28">
        <v>0</v>
      </c>
      <c r="L321" s="28">
        <v>0</v>
      </c>
      <c r="M321" s="28">
        <v>0</v>
      </c>
      <c r="N321" s="28">
        <v>0</v>
      </c>
      <c r="O321" s="28">
        <v>0</v>
      </c>
      <c r="P321" s="28">
        <v>0</v>
      </c>
      <c r="Q321" s="28">
        <v>0</v>
      </c>
      <c r="R321" s="28">
        <v>0</v>
      </c>
      <c r="S321" s="28">
        <v>0</v>
      </c>
      <c r="T321" s="28">
        <v>0</v>
      </c>
      <c r="U321" s="28">
        <v>0</v>
      </c>
      <c r="V321" s="28">
        <v>0</v>
      </c>
      <c r="Z321" s="28"/>
      <c r="AA321" s="28"/>
    </row>
    <row r="322" spans="1:27" s="3" customFormat="1" x14ac:dyDescent="0.2">
      <c r="A322" s="25">
        <v>978</v>
      </c>
      <c r="B322" s="26" t="s">
        <v>693</v>
      </c>
      <c r="C322" s="25">
        <v>978</v>
      </c>
      <c r="D322" s="27">
        <v>5</v>
      </c>
      <c r="E322" s="27">
        <v>1</v>
      </c>
      <c r="F322" s="27" t="s">
        <v>536</v>
      </c>
      <c r="G322" s="27">
        <f t="shared" si="95"/>
        <v>978</v>
      </c>
      <c r="H322" s="27" t="str">
        <f t="shared" si="88"/>
        <v>5-1-09-978</v>
      </c>
      <c r="I322" s="26" t="s">
        <v>291</v>
      </c>
      <c r="J322" s="28">
        <f>SUM(K322:V322)</f>
        <v>0</v>
      </c>
      <c r="K322" s="28">
        <v>0</v>
      </c>
      <c r="L322" s="28">
        <v>0</v>
      </c>
      <c r="M322" s="28">
        <v>0</v>
      </c>
      <c r="N322" s="28">
        <v>0</v>
      </c>
      <c r="O322" s="28">
        <v>0</v>
      </c>
      <c r="P322" s="28">
        <v>0</v>
      </c>
      <c r="Q322" s="28">
        <v>0</v>
      </c>
      <c r="R322" s="28">
        <v>0</v>
      </c>
      <c r="S322" s="28">
        <v>0</v>
      </c>
      <c r="T322" s="28">
        <v>0</v>
      </c>
      <c r="U322" s="28">
        <v>0</v>
      </c>
      <c r="V322" s="28">
        <v>0</v>
      </c>
      <c r="Z322" s="28"/>
      <c r="AA322" s="28"/>
    </row>
    <row r="323" spans="1:27" s="3" customFormat="1" x14ac:dyDescent="0.2">
      <c r="A323" s="25">
        <v>1350</v>
      </c>
      <c r="B323" s="26" t="s">
        <v>292</v>
      </c>
      <c r="C323" s="25">
        <v>1350</v>
      </c>
      <c r="D323" s="27">
        <v>5</v>
      </c>
      <c r="E323" s="27">
        <v>1</v>
      </c>
      <c r="F323" s="27" t="s">
        <v>536</v>
      </c>
      <c r="G323" s="27">
        <f t="shared" si="95"/>
        <v>1350</v>
      </c>
      <c r="H323" s="27" t="str">
        <f t="shared" si="88"/>
        <v>5-1-09-1350</v>
      </c>
      <c r="I323" s="26" t="s">
        <v>293</v>
      </c>
      <c r="J323" s="28">
        <f>SUM(K323:V323)</f>
        <v>8806125.3487999979</v>
      </c>
      <c r="K323" s="28">
        <v>2583108.1275999998</v>
      </c>
      <c r="L323" s="28">
        <v>392381.08</v>
      </c>
      <c r="M323" s="28">
        <v>311824.24</v>
      </c>
      <c r="N323" s="28">
        <v>299312</v>
      </c>
      <c r="O323" s="28">
        <v>320255</v>
      </c>
      <c r="P323" s="28">
        <v>316618.13040000002</v>
      </c>
      <c r="Q323" s="28">
        <v>2583108.1275999998</v>
      </c>
      <c r="R323" s="28">
        <v>405538.12520000001</v>
      </c>
      <c r="S323" s="28">
        <v>381975.36</v>
      </c>
      <c r="T323" s="28">
        <v>477797.32</v>
      </c>
      <c r="U323" s="28">
        <v>383135.27720000001</v>
      </c>
      <c r="V323" s="28">
        <v>351072.56080000004</v>
      </c>
      <c r="Z323" s="28"/>
      <c r="AA323" s="28"/>
    </row>
    <row r="324" spans="1:27" s="3" customFormat="1" x14ac:dyDescent="0.2">
      <c r="A324" s="29"/>
      <c r="B324" s="19"/>
      <c r="C324" s="29"/>
      <c r="D324" s="23">
        <v>5</v>
      </c>
      <c r="E324" s="23">
        <v>9</v>
      </c>
      <c r="F324" s="23" t="s">
        <v>527</v>
      </c>
      <c r="G324" s="23">
        <v>0</v>
      </c>
      <c r="H324" s="23" t="str">
        <f t="shared" si="88"/>
        <v>5-9-00-0</v>
      </c>
      <c r="I324" s="22" t="s">
        <v>294</v>
      </c>
      <c r="J324" s="24">
        <f>+J325</f>
        <v>0</v>
      </c>
      <c r="K324" s="24">
        <f t="shared" ref="K324:V325" si="96">+K325</f>
        <v>0</v>
      </c>
      <c r="L324" s="24">
        <f t="shared" si="96"/>
        <v>0</v>
      </c>
      <c r="M324" s="24">
        <f t="shared" si="96"/>
        <v>0</v>
      </c>
      <c r="N324" s="24">
        <f t="shared" si="96"/>
        <v>0</v>
      </c>
      <c r="O324" s="24">
        <f t="shared" si="96"/>
        <v>0</v>
      </c>
      <c r="P324" s="24">
        <f t="shared" si="96"/>
        <v>0</v>
      </c>
      <c r="Q324" s="24">
        <f t="shared" si="96"/>
        <v>0</v>
      </c>
      <c r="R324" s="24">
        <f t="shared" si="96"/>
        <v>0</v>
      </c>
      <c r="S324" s="24">
        <f t="shared" si="96"/>
        <v>0</v>
      </c>
      <c r="T324" s="24">
        <f t="shared" si="96"/>
        <v>0</v>
      </c>
      <c r="U324" s="24">
        <f t="shared" si="96"/>
        <v>0</v>
      </c>
      <c r="V324" s="24">
        <f t="shared" si="96"/>
        <v>0</v>
      </c>
      <c r="Z324" s="24"/>
      <c r="AA324" s="24"/>
    </row>
    <row r="325" spans="1:27" s="3" customFormat="1" x14ac:dyDescent="0.2">
      <c r="A325" s="29"/>
      <c r="B325" s="22"/>
      <c r="C325" s="29"/>
      <c r="D325" s="20">
        <v>5</v>
      </c>
      <c r="E325" s="20">
        <v>9</v>
      </c>
      <c r="F325" s="20" t="s">
        <v>528</v>
      </c>
      <c r="G325" s="20">
        <v>0</v>
      </c>
      <c r="H325" s="20" t="str">
        <f t="shared" si="88"/>
        <v>5-9-01-0</v>
      </c>
      <c r="I325" s="19" t="s">
        <v>294</v>
      </c>
      <c r="J325" s="21">
        <f>+J326</f>
        <v>0</v>
      </c>
      <c r="K325" s="21">
        <f t="shared" si="96"/>
        <v>0</v>
      </c>
      <c r="L325" s="21">
        <f t="shared" si="96"/>
        <v>0</v>
      </c>
      <c r="M325" s="21">
        <f t="shared" si="96"/>
        <v>0</v>
      </c>
      <c r="N325" s="21">
        <f t="shared" si="96"/>
        <v>0</v>
      </c>
      <c r="O325" s="21">
        <f t="shared" si="96"/>
        <v>0</v>
      </c>
      <c r="P325" s="21">
        <f t="shared" si="96"/>
        <v>0</v>
      </c>
      <c r="Q325" s="21">
        <f t="shared" si="96"/>
        <v>0</v>
      </c>
      <c r="R325" s="21">
        <f t="shared" si="96"/>
        <v>0</v>
      </c>
      <c r="S325" s="21">
        <f t="shared" si="96"/>
        <v>0</v>
      </c>
      <c r="T325" s="21">
        <f t="shared" si="96"/>
        <v>0</v>
      </c>
      <c r="U325" s="21">
        <f t="shared" si="96"/>
        <v>0</v>
      </c>
      <c r="V325" s="21">
        <f t="shared" si="96"/>
        <v>0</v>
      </c>
      <c r="Z325" s="21"/>
      <c r="AA325" s="21"/>
    </row>
    <row r="326" spans="1:27" s="3" customFormat="1" x14ac:dyDescent="0.2">
      <c r="A326" s="25">
        <v>2501</v>
      </c>
      <c r="B326" s="26"/>
      <c r="C326" s="25">
        <v>2501</v>
      </c>
      <c r="D326" s="27">
        <v>5</v>
      </c>
      <c r="E326" s="27">
        <v>9</v>
      </c>
      <c r="F326" s="27" t="s">
        <v>528</v>
      </c>
      <c r="G326" s="27">
        <f>+C326</f>
        <v>2501</v>
      </c>
      <c r="H326" s="27" t="str">
        <f t="shared" si="88"/>
        <v>5-9-01-2501</v>
      </c>
      <c r="I326" s="26" t="s">
        <v>294</v>
      </c>
      <c r="J326" s="28">
        <f>SUM(K326:V326)</f>
        <v>0</v>
      </c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Z326" s="28"/>
      <c r="AA326" s="28"/>
    </row>
    <row r="327" spans="1:27" x14ac:dyDescent="0.2">
      <c r="A327" s="37"/>
      <c r="B327" s="15"/>
      <c r="C327" s="37"/>
      <c r="D327" s="37"/>
      <c r="E327" s="37"/>
      <c r="F327" s="37"/>
      <c r="G327" s="37"/>
      <c r="H327" s="37"/>
      <c r="I327" s="15" t="s">
        <v>295</v>
      </c>
      <c r="J327" s="17">
        <f>+J328+J417+J420+J436</f>
        <v>248728779.57461599</v>
      </c>
      <c r="K327" s="17">
        <f t="shared" ref="K327:V327" si="97">+K328+K417+K420+K436</f>
        <v>24984015.542800002</v>
      </c>
      <c r="L327" s="17">
        <f t="shared" si="97"/>
        <v>26243822.32</v>
      </c>
      <c r="M327" s="17">
        <f t="shared" si="97"/>
        <v>20688134.946799997</v>
      </c>
      <c r="N327" s="17">
        <f t="shared" si="97"/>
        <v>15425686.209999999</v>
      </c>
      <c r="O327" s="17">
        <f t="shared" si="97"/>
        <v>17983602.549200002</v>
      </c>
      <c r="P327" s="17">
        <f t="shared" si="97"/>
        <v>28824373.8332</v>
      </c>
      <c r="Q327" s="17">
        <f t="shared" si="97"/>
        <v>17466139.901199996</v>
      </c>
      <c r="R327" s="17">
        <f t="shared" si="97"/>
        <v>26174096.338000003</v>
      </c>
      <c r="S327" s="17">
        <f t="shared" si="97"/>
        <v>22862475.460494004</v>
      </c>
      <c r="T327" s="17">
        <f t="shared" si="97"/>
        <v>15726860.966268005</v>
      </c>
      <c r="U327" s="17">
        <f t="shared" si="97"/>
        <v>15051439.440714</v>
      </c>
      <c r="V327" s="17">
        <f t="shared" si="97"/>
        <v>17298132.06594</v>
      </c>
      <c r="Z327" s="17">
        <v>248728779.58000001</v>
      </c>
      <c r="AA327" s="17">
        <f>Z327-J327</f>
        <v>5.3840279579162598E-3</v>
      </c>
    </row>
    <row r="328" spans="1:27" s="3" customFormat="1" x14ac:dyDescent="0.2">
      <c r="A328" s="29"/>
      <c r="B328" s="19"/>
      <c r="C328" s="29"/>
      <c r="D328" s="20">
        <v>6</v>
      </c>
      <c r="E328" s="20">
        <v>1</v>
      </c>
      <c r="F328" s="20" t="s">
        <v>527</v>
      </c>
      <c r="G328" s="20">
        <v>0</v>
      </c>
      <c r="H328" s="20" t="str">
        <f t="shared" ref="H328:H359" si="98">CONCATENATE(D328,"-",E328,"-",F328,"-",G328)</f>
        <v>6-1-00-0</v>
      </c>
      <c r="I328" s="19" t="s">
        <v>295</v>
      </c>
      <c r="J328" s="21">
        <f>+J329+J336+J338+J340+J348+J350+J389+J404+J406+J408+J410+J412+J414</f>
        <v>245627751.71741599</v>
      </c>
      <c r="K328" s="21">
        <f t="shared" ref="K328:V328" si="99">+K329+K336+K338+K340+K348+K350+K389+K404+K406+K408+K410+K412+K414</f>
        <v>24707323.813200001</v>
      </c>
      <c r="L328" s="21">
        <f t="shared" si="99"/>
        <v>25918082.068799999</v>
      </c>
      <c r="M328" s="21">
        <f t="shared" si="99"/>
        <v>20432718.861199997</v>
      </c>
      <c r="N328" s="21">
        <f t="shared" si="99"/>
        <v>15228933.5812</v>
      </c>
      <c r="O328" s="21">
        <f t="shared" si="99"/>
        <v>17783998.432800002</v>
      </c>
      <c r="P328" s="21">
        <f t="shared" si="99"/>
        <v>28518767.774</v>
      </c>
      <c r="Q328" s="21">
        <f t="shared" si="99"/>
        <v>17126646.169999998</v>
      </c>
      <c r="R328" s="21">
        <f t="shared" si="99"/>
        <v>25853878.419200003</v>
      </c>
      <c r="S328" s="21">
        <f t="shared" si="99"/>
        <v>22639600.761694003</v>
      </c>
      <c r="T328" s="21">
        <f t="shared" si="99"/>
        <v>15578290.250468004</v>
      </c>
      <c r="U328" s="21">
        <f t="shared" si="99"/>
        <v>14887721.020914</v>
      </c>
      <c r="V328" s="21">
        <f t="shared" si="99"/>
        <v>16951790.56394</v>
      </c>
      <c r="Z328" s="21">
        <v>245627751.72</v>
      </c>
      <c r="AA328" s="21">
        <f>Z328-J328</f>
        <v>2.5840103626251221E-3</v>
      </c>
    </row>
    <row r="329" spans="1:27" s="3" customFormat="1" x14ac:dyDescent="0.2">
      <c r="A329" s="29"/>
      <c r="B329" s="22"/>
      <c r="C329" s="29"/>
      <c r="D329" s="23">
        <v>6</v>
      </c>
      <c r="E329" s="23">
        <v>1</v>
      </c>
      <c r="F329" s="23" t="s">
        <v>528</v>
      </c>
      <c r="G329" s="23">
        <v>0</v>
      </c>
      <c r="H329" s="23" t="str">
        <f t="shared" si="98"/>
        <v>6-1-01-0</v>
      </c>
      <c r="I329" s="22" t="s">
        <v>296</v>
      </c>
      <c r="J329" s="24">
        <f>SUM(J330:J335)</f>
        <v>2410360.2692</v>
      </c>
      <c r="K329" s="24">
        <f t="shared" ref="K329:V329" si="100">SUM(K330:K335)</f>
        <v>134646.72</v>
      </c>
      <c r="L329" s="24">
        <f t="shared" si="100"/>
        <v>149990.88</v>
      </c>
      <c r="M329" s="24">
        <f t="shared" si="100"/>
        <v>420124.12</v>
      </c>
      <c r="N329" s="24">
        <f t="shared" si="100"/>
        <v>259741.04</v>
      </c>
      <c r="O329" s="24">
        <f t="shared" si="100"/>
        <v>211382.08000000002</v>
      </c>
      <c r="P329" s="24">
        <f t="shared" si="100"/>
        <v>150299.76</v>
      </c>
      <c r="Q329" s="24">
        <f t="shared" si="100"/>
        <v>72411.56</v>
      </c>
      <c r="R329" s="24">
        <f t="shared" si="100"/>
        <v>252796.44</v>
      </c>
      <c r="S329" s="24">
        <f t="shared" si="100"/>
        <v>173790.24</v>
      </c>
      <c r="T329" s="24">
        <f t="shared" si="100"/>
        <v>229480.95560000002</v>
      </c>
      <c r="U329" s="24">
        <f t="shared" si="100"/>
        <v>229270.7248</v>
      </c>
      <c r="V329" s="24">
        <f t="shared" si="100"/>
        <v>126425.7488</v>
      </c>
      <c r="Z329" s="24">
        <v>2410360.27</v>
      </c>
      <c r="AA329" s="24">
        <f>Z329-J329</f>
        <v>8.0000003799796104E-4</v>
      </c>
    </row>
    <row r="330" spans="1:27" s="3" customFormat="1" x14ac:dyDescent="0.2">
      <c r="A330" s="25">
        <v>1356</v>
      </c>
      <c r="B330" s="26" t="s">
        <v>297</v>
      </c>
      <c r="C330" s="25">
        <v>1356</v>
      </c>
      <c r="D330" s="27">
        <v>6</v>
      </c>
      <c r="E330" s="27">
        <v>1</v>
      </c>
      <c r="F330" s="27" t="s">
        <v>528</v>
      </c>
      <c r="G330" s="27">
        <f t="shared" ref="G330:G335" si="101">+C330</f>
        <v>1356</v>
      </c>
      <c r="H330" s="27" t="str">
        <f t="shared" si="98"/>
        <v>6-1-01-1356</v>
      </c>
      <c r="I330" s="26" t="s">
        <v>298</v>
      </c>
      <c r="J330" s="28">
        <f>SUM(K330:V330)</f>
        <v>315822.52</v>
      </c>
      <c r="K330" s="28">
        <v>100913.28</v>
      </c>
      <c r="L330" s="28">
        <v>60489.52</v>
      </c>
      <c r="M330" s="28">
        <v>32482.32</v>
      </c>
      <c r="N330" s="28">
        <v>16324.88</v>
      </c>
      <c r="O330" s="28">
        <v>19723.599999999999</v>
      </c>
      <c r="P330" s="28">
        <v>17326.400000000001</v>
      </c>
      <c r="Q330" s="28">
        <v>14791.92</v>
      </c>
      <c r="R330" s="28">
        <v>15878.72</v>
      </c>
      <c r="S330" s="28">
        <v>10865.92</v>
      </c>
      <c r="T330" s="28">
        <v>11390.08</v>
      </c>
      <c r="U330" s="28">
        <v>10065.64</v>
      </c>
      <c r="V330" s="28">
        <v>5570.24</v>
      </c>
      <c r="Z330" s="28"/>
      <c r="AA330" s="28"/>
    </row>
    <row r="331" spans="1:27" s="3" customFormat="1" x14ac:dyDescent="0.2">
      <c r="A331" s="25">
        <v>1358</v>
      </c>
      <c r="B331" s="26" t="s">
        <v>299</v>
      </c>
      <c r="C331" s="25">
        <v>1358</v>
      </c>
      <c r="D331" s="27">
        <v>6</v>
      </c>
      <c r="E331" s="27">
        <v>1</v>
      </c>
      <c r="F331" s="27" t="s">
        <v>528</v>
      </c>
      <c r="G331" s="27">
        <f t="shared" si="101"/>
        <v>1358</v>
      </c>
      <c r="H331" s="27" t="str">
        <f t="shared" si="98"/>
        <v>6-1-01-1358</v>
      </c>
      <c r="I331" s="26" t="s">
        <v>300</v>
      </c>
      <c r="J331" s="28">
        <f>SUM(K331:V331)</f>
        <v>287677.52</v>
      </c>
      <c r="K331" s="28">
        <v>17425.72</v>
      </c>
      <c r="L331" s="28">
        <v>32920.160000000003</v>
      </c>
      <c r="M331" s="28">
        <v>33932.6</v>
      </c>
      <c r="N331" s="28">
        <v>31776.16</v>
      </c>
      <c r="O331" s="28">
        <v>14338.48</v>
      </c>
      <c r="P331" s="28">
        <v>33653.360000000001</v>
      </c>
      <c r="Q331" s="28">
        <v>10260.64</v>
      </c>
      <c r="R331" s="28">
        <v>26799.24</v>
      </c>
      <c r="S331" s="28">
        <v>20912.32</v>
      </c>
      <c r="T331" s="28">
        <v>20542.080000000002</v>
      </c>
      <c r="U331" s="28">
        <v>20294.04</v>
      </c>
      <c r="V331" s="28">
        <v>24822.720000000001</v>
      </c>
      <c r="Z331" s="28"/>
      <c r="AA331" s="28"/>
    </row>
    <row r="332" spans="1:27" s="3" customFormat="1" x14ac:dyDescent="0.2">
      <c r="A332" s="25">
        <v>1360</v>
      </c>
      <c r="B332" s="26" t="s">
        <v>301</v>
      </c>
      <c r="C332" s="25">
        <v>1360</v>
      </c>
      <c r="D332" s="27">
        <v>6</v>
      </c>
      <c r="E332" s="27">
        <v>1</v>
      </c>
      <c r="F332" s="27" t="s">
        <v>528</v>
      </c>
      <c r="G332" s="27">
        <f t="shared" si="101"/>
        <v>1360</v>
      </c>
      <c r="H332" s="27" t="str">
        <f t="shared" si="98"/>
        <v>6-1-01-1360</v>
      </c>
      <c r="I332" s="26" t="s">
        <v>302</v>
      </c>
      <c r="J332" s="28">
        <f>SUM(K332:V332)</f>
        <v>703939.16319999995</v>
      </c>
      <c r="K332" s="28">
        <v>6240</v>
      </c>
      <c r="L332" s="28">
        <v>16021.2</v>
      </c>
      <c r="M332" s="28">
        <v>116480</v>
      </c>
      <c r="N332" s="28">
        <v>117000</v>
      </c>
      <c r="O332" s="28">
        <v>92040</v>
      </c>
      <c r="P332" s="28">
        <v>57720</v>
      </c>
      <c r="Q332" s="28">
        <v>39039</v>
      </c>
      <c r="R332" s="28">
        <v>123240</v>
      </c>
      <c r="S332" s="28">
        <v>65392.6</v>
      </c>
      <c r="T332" s="28">
        <v>11700</v>
      </c>
      <c r="U332" s="28">
        <v>39120.463199999998</v>
      </c>
      <c r="V332" s="28">
        <v>19945.900000000001</v>
      </c>
      <c r="Z332" s="28"/>
      <c r="AA332" s="28"/>
    </row>
    <row r="333" spans="1:27" s="3" customFormat="1" x14ac:dyDescent="0.2">
      <c r="A333" s="25">
        <v>1361</v>
      </c>
      <c r="B333" s="26" t="s">
        <v>303</v>
      </c>
      <c r="C333" s="25">
        <v>1361</v>
      </c>
      <c r="D333" s="27">
        <v>6</v>
      </c>
      <c r="E333" s="27">
        <v>1</v>
      </c>
      <c r="F333" s="27" t="s">
        <v>528</v>
      </c>
      <c r="G333" s="27">
        <f t="shared" si="101"/>
        <v>1361</v>
      </c>
      <c r="H333" s="27" t="str">
        <f t="shared" si="98"/>
        <v>6-1-01-1361</v>
      </c>
      <c r="I333" s="26" t="s">
        <v>304</v>
      </c>
      <c r="J333" s="28">
        <f>SUM(K333:V333)</f>
        <v>1102921.0660000001</v>
      </c>
      <c r="K333" s="28">
        <v>10067.719999999999</v>
      </c>
      <c r="L333" s="28">
        <v>40560</v>
      </c>
      <c r="M333" s="28">
        <v>237229.2</v>
      </c>
      <c r="N333" s="28">
        <v>94640</v>
      </c>
      <c r="O333" s="28">
        <v>85280</v>
      </c>
      <c r="P333" s="28">
        <v>41600</v>
      </c>
      <c r="Q333" s="28">
        <v>8320</v>
      </c>
      <c r="R333" s="28">
        <v>86878.48</v>
      </c>
      <c r="S333" s="28">
        <v>76619.399999999994</v>
      </c>
      <c r="T333" s="28">
        <v>185848.79560000001</v>
      </c>
      <c r="U333" s="28">
        <v>159790.5816</v>
      </c>
      <c r="V333" s="28">
        <v>76086.888800000001</v>
      </c>
      <c r="Z333" s="28"/>
      <c r="AA333" s="28"/>
    </row>
    <row r="334" spans="1:27" s="3" customFormat="1" x14ac:dyDescent="0.2">
      <c r="A334" s="25">
        <v>1415</v>
      </c>
      <c r="B334" s="26" t="s">
        <v>305</v>
      </c>
      <c r="C334" s="25">
        <v>1415</v>
      </c>
      <c r="D334" s="27">
        <v>6</v>
      </c>
      <c r="E334" s="27">
        <v>1</v>
      </c>
      <c r="F334" s="27" t="s">
        <v>528</v>
      </c>
      <c r="G334" s="27">
        <f t="shared" si="101"/>
        <v>1415</v>
      </c>
      <c r="H334" s="27" t="str">
        <f t="shared" si="98"/>
        <v>6-1-01-1415</v>
      </c>
      <c r="I334" s="26" t="s">
        <v>306</v>
      </c>
      <c r="J334" s="28">
        <f>SUM(K334:V334)</f>
        <v>0</v>
      </c>
      <c r="K334" s="28">
        <v>0</v>
      </c>
      <c r="L334" s="28">
        <v>0</v>
      </c>
      <c r="M334" s="28">
        <v>0</v>
      </c>
      <c r="N334" s="28">
        <v>0</v>
      </c>
      <c r="O334" s="28">
        <v>0</v>
      </c>
      <c r="P334" s="28">
        <v>0</v>
      </c>
      <c r="Q334" s="28">
        <v>0</v>
      </c>
      <c r="R334" s="28">
        <v>0</v>
      </c>
      <c r="S334" s="28">
        <v>0</v>
      </c>
      <c r="T334" s="28">
        <v>0</v>
      </c>
      <c r="U334" s="28">
        <v>0</v>
      </c>
      <c r="V334" s="28">
        <v>0</v>
      </c>
      <c r="Z334" s="28"/>
      <c r="AA334" s="28"/>
    </row>
    <row r="335" spans="1:27" s="3" customFormat="1" x14ac:dyDescent="0.2">
      <c r="A335" s="25">
        <v>1413</v>
      </c>
      <c r="B335" s="26" t="s">
        <v>776</v>
      </c>
      <c r="C335" s="25">
        <v>1413</v>
      </c>
      <c r="D335" s="27">
        <v>6</v>
      </c>
      <c r="E335" s="27">
        <v>1</v>
      </c>
      <c r="F335" s="27" t="s">
        <v>528</v>
      </c>
      <c r="G335" s="27">
        <f t="shared" si="101"/>
        <v>1413</v>
      </c>
      <c r="H335" s="27" t="str">
        <f t="shared" si="98"/>
        <v>6-1-01-1413</v>
      </c>
      <c r="I335" s="26" t="s">
        <v>307</v>
      </c>
      <c r="J335" s="28">
        <f>SUM(K335:V335)</f>
        <v>0</v>
      </c>
      <c r="K335" s="28">
        <v>0</v>
      </c>
      <c r="L335" s="28">
        <v>0</v>
      </c>
      <c r="M335" s="28">
        <v>0</v>
      </c>
      <c r="N335" s="28">
        <v>0</v>
      </c>
      <c r="O335" s="28">
        <v>0</v>
      </c>
      <c r="P335" s="28">
        <v>0</v>
      </c>
      <c r="Q335" s="28">
        <v>0</v>
      </c>
      <c r="R335" s="28">
        <v>0</v>
      </c>
      <c r="S335" s="28">
        <v>0</v>
      </c>
      <c r="T335" s="28">
        <v>0</v>
      </c>
      <c r="U335" s="28">
        <v>0</v>
      </c>
      <c r="V335" s="28">
        <v>0</v>
      </c>
      <c r="Z335" s="28"/>
      <c r="AA335" s="28"/>
    </row>
    <row r="336" spans="1:27" s="3" customFormat="1" x14ac:dyDescent="0.2">
      <c r="A336" s="29"/>
      <c r="B336" s="22"/>
      <c r="C336" s="29"/>
      <c r="D336" s="23">
        <v>6</v>
      </c>
      <c r="E336" s="23">
        <v>1</v>
      </c>
      <c r="F336" s="23" t="s">
        <v>530</v>
      </c>
      <c r="G336" s="23">
        <v>0</v>
      </c>
      <c r="H336" s="23" t="str">
        <f t="shared" si="98"/>
        <v>6-1-02-0</v>
      </c>
      <c r="I336" s="22" t="s">
        <v>308</v>
      </c>
      <c r="J336" s="24">
        <f>SUM(J337:J337)</f>
        <v>0</v>
      </c>
      <c r="K336" s="24">
        <f t="shared" ref="K336:V336" si="102">SUM(K337:K337)</f>
        <v>0</v>
      </c>
      <c r="L336" s="24">
        <f t="shared" si="102"/>
        <v>0</v>
      </c>
      <c r="M336" s="24">
        <f t="shared" si="102"/>
        <v>0</v>
      </c>
      <c r="N336" s="24">
        <f t="shared" si="102"/>
        <v>0</v>
      </c>
      <c r="O336" s="24">
        <f t="shared" si="102"/>
        <v>0</v>
      </c>
      <c r="P336" s="24">
        <f t="shared" si="102"/>
        <v>0</v>
      </c>
      <c r="Q336" s="24">
        <f t="shared" si="102"/>
        <v>0</v>
      </c>
      <c r="R336" s="24">
        <f t="shared" si="102"/>
        <v>0</v>
      </c>
      <c r="S336" s="24">
        <f t="shared" si="102"/>
        <v>0</v>
      </c>
      <c r="T336" s="24">
        <f t="shared" si="102"/>
        <v>0</v>
      </c>
      <c r="U336" s="24">
        <f t="shared" si="102"/>
        <v>0</v>
      </c>
      <c r="V336" s="24">
        <f t="shared" si="102"/>
        <v>0</v>
      </c>
      <c r="Z336" s="24">
        <v>0</v>
      </c>
      <c r="AA336" s="24">
        <f>Z336-J336</f>
        <v>0</v>
      </c>
    </row>
    <row r="337" spans="1:27" s="3" customFormat="1" x14ac:dyDescent="0.2">
      <c r="A337" s="44"/>
      <c r="B337" s="44"/>
      <c r="C337" s="44"/>
      <c r="D337" s="27">
        <v>6</v>
      </c>
      <c r="E337" s="27">
        <v>1</v>
      </c>
      <c r="F337" s="27" t="s">
        <v>530</v>
      </c>
      <c r="G337" s="27">
        <v>0</v>
      </c>
      <c r="H337" s="27" t="str">
        <f t="shared" si="98"/>
        <v>6-1-02-0</v>
      </c>
      <c r="I337" s="44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Z337" s="45"/>
      <c r="AA337" s="45"/>
    </row>
    <row r="338" spans="1:27" s="3" customFormat="1" x14ac:dyDescent="0.2">
      <c r="A338" s="29"/>
      <c r="B338" s="22"/>
      <c r="C338" s="29"/>
      <c r="D338" s="23">
        <v>6</v>
      </c>
      <c r="E338" s="23">
        <v>1</v>
      </c>
      <c r="F338" s="23" t="s">
        <v>529</v>
      </c>
      <c r="G338" s="23">
        <v>0</v>
      </c>
      <c r="H338" s="23" t="str">
        <f t="shared" si="98"/>
        <v>6-1-03-0</v>
      </c>
      <c r="I338" s="22" t="s">
        <v>309</v>
      </c>
      <c r="J338" s="24">
        <f>SUM(J339:J339)</f>
        <v>0</v>
      </c>
      <c r="K338" s="24">
        <f t="shared" ref="K338:V338" si="103">SUM(K339:K339)</f>
        <v>0</v>
      </c>
      <c r="L338" s="24">
        <f t="shared" si="103"/>
        <v>0</v>
      </c>
      <c r="M338" s="24">
        <f t="shared" si="103"/>
        <v>0</v>
      </c>
      <c r="N338" s="24">
        <f t="shared" si="103"/>
        <v>0</v>
      </c>
      <c r="O338" s="24">
        <f t="shared" si="103"/>
        <v>0</v>
      </c>
      <c r="P338" s="24">
        <f t="shared" si="103"/>
        <v>0</v>
      </c>
      <c r="Q338" s="24">
        <f t="shared" si="103"/>
        <v>0</v>
      </c>
      <c r="R338" s="24">
        <f t="shared" si="103"/>
        <v>0</v>
      </c>
      <c r="S338" s="24">
        <f t="shared" si="103"/>
        <v>0</v>
      </c>
      <c r="T338" s="24">
        <f t="shared" si="103"/>
        <v>0</v>
      </c>
      <c r="U338" s="24">
        <f t="shared" si="103"/>
        <v>0</v>
      </c>
      <c r="V338" s="24">
        <f t="shared" si="103"/>
        <v>0</v>
      </c>
      <c r="Z338" s="24">
        <v>0</v>
      </c>
      <c r="AA338" s="24">
        <f>Z338-J338</f>
        <v>0</v>
      </c>
    </row>
    <row r="339" spans="1:27" s="3" customFormat="1" x14ac:dyDescent="0.2">
      <c r="A339" s="25">
        <v>2102</v>
      </c>
      <c r="B339" s="26" t="s">
        <v>694</v>
      </c>
      <c r="C339" s="25">
        <v>2102</v>
      </c>
      <c r="D339" s="27">
        <v>6</v>
      </c>
      <c r="E339" s="27">
        <v>1</v>
      </c>
      <c r="F339" s="27" t="s">
        <v>529</v>
      </c>
      <c r="G339" s="27">
        <f>+C339</f>
        <v>2102</v>
      </c>
      <c r="H339" s="27" t="str">
        <f t="shared" si="98"/>
        <v>6-1-03-2102</v>
      </c>
      <c r="I339" s="26" t="s">
        <v>309</v>
      </c>
      <c r="J339" s="28">
        <f>SUM(K339:V339)</f>
        <v>0</v>
      </c>
      <c r="K339" s="28">
        <v>0</v>
      </c>
      <c r="L339" s="28">
        <v>0</v>
      </c>
      <c r="M339" s="28">
        <v>0</v>
      </c>
      <c r="N339" s="28">
        <v>0</v>
      </c>
      <c r="O339" s="28">
        <v>0</v>
      </c>
      <c r="P339" s="28">
        <v>0</v>
      </c>
      <c r="Q339" s="28">
        <v>0</v>
      </c>
      <c r="R339" s="28">
        <v>0</v>
      </c>
      <c r="S339" s="28">
        <v>0</v>
      </c>
      <c r="T339" s="28">
        <v>0</v>
      </c>
      <c r="U339" s="28">
        <v>0</v>
      </c>
      <c r="V339" s="28">
        <v>0</v>
      </c>
      <c r="Z339" s="28"/>
      <c r="AA339" s="28"/>
    </row>
    <row r="340" spans="1:27" s="3" customFormat="1" x14ac:dyDescent="0.2">
      <c r="A340" s="29"/>
      <c r="B340" s="22"/>
      <c r="C340" s="29"/>
      <c r="D340" s="23">
        <v>6</v>
      </c>
      <c r="E340" s="23">
        <v>1</v>
      </c>
      <c r="F340" s="23" t="s">
        <v>531</v>
      </c>
      <c r="G340" s="23">
        <v>0</v>
      </c>
      <c r="H340" s="23" t="str">
        <f t="shared" si="98"/>
        <v>6-1-04-0</v>
      </c>
      <c r="I340" s="22" t="s">
        <v>310</v>
      </c>
      <c r="J340" s="24">
        <f>SUM(J341:J347)</f>
        <v>6186254.9579999996</v>
      </c>
      <c r="K340" s="24">
        <f t="shared" ref="K340:V340" si="104">SUM(K341:K347)</f>
        <v>572103.41240000003</v>
      </c>
      <c r="L340" s="24">
        <f t="shared" si="104"/>
        <v>688582.02400000009</v>
      </c>
      <c r="M340" s="24">
        <f t="shared" si="104"/>
        <v>663070.75640000007</v>
      </c>
      <c r="N340" s="24">
        <f t="shared" si="104"/>
        <v>604105.57999999996</v>
      </c>
      <c r="O340" s="24">
        <f t="shared" si="104"/>
        <v>439878.96159999998</v>
      </c>
      <c r="P340" s="24">
        <f t="shared" si="104"/>
        <v>323796.56400000001</v>
      </c>
      <c r="Q340" s="24">
        <f t="shared" si="104"/>
        <v>543792.12679999997</v>
      </c>
      <c r="R340" s="24">
        <f t="shared" si="104"/>
        <v>661239.70120000001</v>
      </c>
      <c r="S340" s="24">
        <f t="shared" si="104"/>
        <v>563285.82960000006</v>
      </c>
      <c r="T340" s="24">
        <f t="shared" si="104"/>
        <v>577642.24699999997</v>
      </c>
      <c r="U340" s="24">
        <f t="shared" si="104"/>
        <v>359748.0172</v>
      </c>
      <c r="V340" s="24">
        <f t="shared" si="104"/>
        <v>189009.7378</v>
      </c>
      <c r="Z340" s="24">
        <v>6186254.9639999997</v>
      </c>
      <c r="AA340" s="24">
        <f>Z340-J340</f>
        <v>6.0000000521540642E-3</v>
      </c>
    </row>
    <row r="341" spans="1:27" s="3" customFormat="1" x14ac:dyDescent="0.2">
      <c r="A341" s="25">
        <v>1751</v>
      </c>
      <c r="B341" s="26" t="s">
        <v>695</v>
      </c>
      <c r="C341" s="25">
        <v>1751</v>
      </c>
      <c r="D341" s="27">
        <v>6</v>
      </c>
      <c r="E341" s="27">
        <v>1</v>
      </c>
      <c r="F341" s="27" t="s">
        <v>531</v>
      </c>
      <c r="G341" s="27">
        <f t="shared" ref="G341:G347" si="105">+C341</f>
        <v>1751</v>
      </c>
      <c r="H341" s="27" t="str">
        <f t="shared" si="98"/>
        <v>6-1-04-1751</v>
      </c>
      <c r="I341" s="26" t="s">
        <v>311</v>
      </c>
      <c r="J341" s="28">
        <f>SUM(K341:V341)</f>
        <v>759431.6963999999</v>
      </c>
      <c r="K341" s="28">
        <v>34991.839999999997</v>
      </c>
      <c r="L341" s="28">
        <v>22174.62</v>
      </c>
      <c r="M341" s="28">
        <v>34778.796000000002</v>
      </c>
      <c r="N341" s="28">
        <v>77043.72</v>
      </c>
      <c r="O341" s="28">
        <v>54439.6944</v>
      </c>
      <c r="P341" s="28">
        <v>83055.960000000006</v>
      </c>
      <c r="Q341" s="28">
        <v>193204.44</v>
      </c>
      <c r="R341" s="28">
        <v>44523.076000000001</v>
      </c>
      <c r="S341" s="28">
        <v>92539.199999999997</v>
      </c>
      <c r="T341" s="28">
        <v>65191.482199999999</v>
      </c>
      <c r="U341" s="28">
        <v>32193.948800000002</v>
      </c>
      <c r="V341" s="28">
        <v>25294.918999999998</v>
      </c>
      <c r="Z341" s="28"/>
      <c r="AA341" s="28"/>
    </row>
    <row r="342" spans="1:27" s="3" customFormat="1" x14ac:dyDescent="0.2">
      <c r="A342" s="25">
        <v>1752</v>
      </c>
      <c r="B342" s="26" t="s">
        <v>696</v>
      </c>
      <c r="C342" s="25">
        <v>1752</v>
      </c>
      <c r="D342" s="27">
        <v>6</v>
      </c>
      <c r="E342" s="27">
        <v>1</v>
      </c>
      <c r="F342" s="27" t="s">
        <v>531</v>
      </c>
      <c r="G342" s="27">
        <f t="shared" si="105"/>
        <v>1752</v>
      </c>
      <c r="H342" s="27" t="str">
        <f t="shared" si="98"/>
        <v>6-1-04-1752</v>
      </c>
      <c r="I342" s="26" t="s">
        <v>312</v>
      </c>
      <c r="J342" s="28">
        <f>SUM(K342:V342)</f>
        <v>1111940.4816000001</v>
      </c>
      <c r="K342" s="28">
        <v>84368.960000000006</v>
      </c>
      <c r="L342" s="28">
        <v>61298.64</v>
      </c>
      <c r="M342" s="28">
        <v>132539.68</v>
      </c>
      <c r="N342" s="28">
        <v>215427.68</v>
      </c>
      <c r="O342" s="28">
        <v>99486.399999999994</v>
      </c>
      <c r="P342" s="28">
        <v>105679.6</v>
      </c>
      <c r="Q342" s="28">
        <v>96584.8</v>
      </c>
      <c r="R342" s="28">
        <v>80626</v>
      </c>
      <c r="S342" s="28">
        <v>26260</v>
      </c>
      <c r="T342" s="28">
        <v>134511.92559999999</v>
      </c>
      <c r="U342" s="28">
        <v>49971.313599999994</v>
      </c>
      <c r="V342" s="28">
        <v>25185.482399999997</v>
      </c>
      <c r="Z342" s="28"/>
      <c r="AA342" s="28"/>
    </row>
    <row r="343" spans="1:27" s="3" customFormat="1" x14ac:dyDescent="0.2">
      <c r="A343" s="25">
        <v>1753</v>
      </c>
      <c r="B343" s="26" t="s">
        <v>697</v>
      </c>
      <c r="C343" s="25">
        <v>1753</v>
      </c>
      <c r="D343" s="27">
        <v>6</v>
      </c>
      <c r="E343" s="27">
        <v>1</v>
      </c>
      <c r="F343" s="27" t="s">
        <v>531</v>
      </c>
      <c r="G343" s="27">
        <f t="shared" si="105"/>
        <v>1753</v>
      </c>
      <c r="H343" s="27" t="str">
        <f t="shared" si="98"/>
        <v>6-1-04-1753</v>
      </c>
      <c r="I343" s="26" t="s">
        <v>313</v>
      </c>
      <c r="J343" s="28">
        <f>SUM(K343:V343)</f>
        <v>0</v>
      </c>
      <c r="K343" s="28">
        <v>0</v>
      </c>
      <c r="L343" s="28">
        <v>0</v>
      </c>
      <c r="M343" s="28">
        <v>0</v>
      </c>
      <c r="N343" s="28">
        <v>0</v>
      </c>
      <c r="O343" s="28">
        <v>0</v>
      </c>
      <c r="P343" s="28">
        <v>0</v>
      </c>
      <c r="Q343" s="28">
        <v>0</v>
      </c>
      <c r="R343" s="28">
        <v>0</v>
      </c>
      <c r="S343" s="28">
        <v>0</v>
      </c>
      <c r="T343" s="28">
        <v>0</v>
      </c>
      <c r="U343" s="28">
        <v>0</v>
      </c>
      <c r="V343" s="28">
        <v>0</v>
      </c>
      <c r="Z343" s="28"/>
      <c r="AA343" s="28"/>
    </row>
    <row r="344" spans="1:27" s="3" customFormat="1" x14ac:dyDescent="0.2">
      <c r="A344" s="25">
        <v>1754</v>
      </c>
      <c r="B344" s="26" t="s">
        <v>698</v>
      </c>
      <c r="C344" s="25">
        <v>1754</v>
      </c>
      <c r="D344" s="27">
        <v>6</v>
      </c>
      <c r="E344" s="27">
        <v>1</v>
      </c>
      <c r="F344" s="27" t="s">
        <v>531</v>
      </c>
      <c r="G344" s="27">
        <f t="shared" si="105"/>
        <v>1754</v>
      </c>
      <c r="H344" s="27" t="str">
        <f t="shared" si="98"/>
        <v>6-1-04-1754</v>
      </c>
      <c r="I344" s="26" t="s">
        <v>314</v>
      </c>
      <c r="J344" s="28">
        <f>SUM(K344:V344)</f>
        <v>0</v>
      </c>
      <c r="K344" s="28">
        <v>0</v>
      </c>
      <c r="L344" s="28">
        <v>0</v>
      </c>
      <c r="M344" s="28">
        <v>0</v>
      </c>
      <c r="N344" s="28">
        <v>0</v>
      </c>
      <c r="O344" s="28">
        <v>0</v>
      </c>
      <c r="P344" s="28">
        <v>0</v>
      </c>
      <c r="Q344" s="28">
        <v>0</v>
      </c>
      <c r="R344" s="28">
        <v>0</v>
      </c>
      <c r="S344" s="28">
        <v>0</v>
      </c>
      <c r="T344" s="28">
        <v>0</v>
      </c>
      <c r="U344" s="28">
        <v>0</v>
      </c>
      <c r="V344" s="28">
        <v>0</v>
      </c>
      <c r="Z344" s="28"/>
      <c r="AA344" s="28"/>
    </row>
    <row r="345" spans="1:27" s="3" customFormat="1" x14ac:dyDescent="0.2">
      <c r="A345" s="25">
        <v>1755</v>
      </c>
      <c r="B345" s="26" t="s">
        <v>699</v>
      </c>
      <c r="C345" s="25">
        <v>1755</v>
      </c>
      <c r="D345" s="27">
        <v>6</v>
      </c>
      <c r="E345" s="27">
        <v>1</v>
      </c>
      <c r="F345" s="27" t="s">
        <v>531</v>
      </c>
      <c r="G345" s="27">
        <f t="shared" si="105"/>
        <v>1755</v>
      </c>
      <c r="H345" s="27" t="str">
        <f t="shared" si="98"/>
        <v>6-1-04-1755</v>
      </c>
      <c r="I345" s="26" t="s">
        <v>315</v>
      </c>
      <c r="J345" s="28">
        <f>SUM(K345:V345)</f>
        <v>0</v>
      </c>
      <c r="K345" s="28">
        <v>0</v>
      </c>
      <c r="L345" s="28">
        <v>0</v>
      </c>
      <c r="M345" s="28">
        <v>0</v>
      </c>
      <c r="N345" s="28">
        <v>0</v>
      </c>
      <c r="O345" s="28">
        <v>0</v>
      </c>
      <c r="P345" s="28">
        <v>0</v>
      </c>
      <c r="Q345" s="28">
        <v>0</v>
      </c>
      <c r="R345" s="28">
        <v>0</v>
      </c>
      <c r="S345" s="28">
        <v>0</v>
      </c>
      <c r="T345" s="28">
        <v>0</v>
      </c>
      <c r="U345" s="28">
        <v>0</v>
      </c>
      <c r="V345" s="28">
        <v>0</v>
      </c>
      <c r="Z345" s="28"/>
      <c r="AA345" s="28"/>
    </row>
    <row r="346" spans="1:27" s="3" customFormat="1" x14ac:dyDescent="0.2">
      <c r="A346" s="25">
        <v>1756</v>
      </c>
      <c r="B346" s="26" t="s">
        <v>700</v>
      </c>
      <c r="C346" s="25">
        <v>1756</v>
      </c>
      <c r="D346" s="27">
        <v>6</v>
      </c>
      <c r="E346" s="27">
        <v>1</v>
      </c>
      <c r="F346" s="27" t="s">
        <v>531</v>
      </c>
      <c r="G346" s="27">
        <f t="shared" si="105"/>
        <v>1756</v>
      </c>
      <c r="H346" s="27" t="str">
        <f t="shared" si="98"/>
        <v>6-1-04-1756</v>
      </c>
      <c r="I346" s="26" t="s">
        <v>316</v>
      </c>
      <c r="J346" s="28">
        <f>SUM(K346:V346)</f>
        <v>62255.720799999996</v>
      </c>
      <c r="K346" s="28">
        <v>8623.2119999999995</v>
      </c>
      <c r="L346" s="28">
        <v>12699.882</v>
      </c>
      <c r="M346" s="28">
        <v>6288.0116000000007</v>
      </c>
      <c r="N346" s="28">
        <v>6775.9016000000011</v>
      </c>
      <c r="O346" s="28">
        <v>6938.0480000000007</v>
      </c>
      <c r="P346" s="28">
        <v>1589.8168000000001</v>
      </c>
      <c r="Q346" s="28">
        <v>5314.1607999999997</v>
      </c>
      <c r="R346" s="28">
        <v>9244.768</v>
      </c>
      <c r="S346" s="28">
        <v>4781.92</v>
      </c>
      <c r="T346" s="28">
        <v>0</v>
      </c>
      <c r="U346" s="28">
        <v>0</v>
      </c>
      <c r="V346" s="28">
        <v>0</v>
      </c>
      <c r="Z346" s="28"/>
      <c r="AA346" s="28"/>
    </row>
    <row r="347" spans="1:27" s="3" customFormat="1" x14ac:dyDescent="0.2">
      <c r="A347" s="25">
        <v>1757</v>
      </c>
      <c r="B347" s="26" t="s">
        <v>701</v>
      </c>
      <c r="C347" s="25">
        <v>1757</v>
      </c>
      <c r="D347" s="27">
        <v>6</v>
      </c>
      <c r="E347" s="27">
        <v>1</v>
      </c>
      <c r="F347" s="27" t="s">
        <v>531</v>
      </c>
      <c r="G347" s="27">
        <f t="shared" si="105"/>
        <v>1757</v>
      </c>
      <c r="H347" s="27" t="str">
        <f t="shared" si="98"/>
        <v>6-1-04-1757</v>
      </c>
      <c r="I347" s="26" t="s">
        <v>317</v>
      </c>
      <c r="J347" s="28">
        <f>SUM(K347:V347)</f>
        <v>4252627.0592</v>
      </c>
      <c r="K347" s="28">
        <v>444119.40039999998</v>
      </c>
      <c r="L347" s="28">
        <v>592408.8820000001</v>
      </c>
      <c r="M347" s="28">
        <v>489464.26880000002</v>
      </c>
      <c r="N347" s="28">
        <v>304858.27839999995</v>
      </c>
      <c r="O347" s="28">
        <v>279014.81919999997</v>
      </c>
      <c r="P347" s="28">
        <v>133471.18719999999</v>
      </c>
      <c r="Q347" s="28">
        <v>248688.726</v>
      </c>
      <c r="R347" s="28">
        <v>526845.85719999997</v>
      </c>
      <c r="S347" s="28">
        <v>439704.7096</v>
      </c>
      <c r="T347" s="28">
        <v>377938.83919999999</v>
      </c>
      <c r="U347" s="28">
        <v>277582.7548</v>
      </c>
      <c r="V347" s="28">
        <v>138529.3364</v>
      </c>
      <c r="Z347" s="28"/>
      <c r="AA347" s="28"/>
    </row>
    <row r="348" spans="1:27" s="3" customFormat="1" x14ac:dyDescent="0.2">
      <c r="A348" s="29"/>
      <c r="B348" s="22"/>
      <c r="C348" s="29"/>
      <c r="D348" s="23">
        <v>6</v>
      </c>
      <c r="E348" s="23">
        <v>1</v>
      </c>
      <c r="F348" s="23" t="s">
        <v>532</v>
      </c>
      <c r="G348" s="23">
        <v>0</v>
      </c>
      <c r="H348" s="23" t="str">
        <f t="shared" si="98"/>
        <v>6-1-05-0</v>
      </c>
      <c r="I348" s="22" t="s">
        <v>318</v>
      </c>
      <c r="J348" s="24">
        <f>SUM(J349:J349)</f>
        <v>0</v>
      </c>
      <c r="K348" s="24">
        <f t="shared" ref="K348:V348" si="106">SUM(K349:K349)</f>
        <v>0</v>
      </c>
      <c r="L348" s="24">
        <f t="shared" si="106"/>
        <v>0</v>
      </c>
      <c r="M348" s="24">
        <f t="shared" si="106"/>
        <v>0</v>
      </c>
      <c r="N348" s="24">
        <f t="shared" si="106"/>
        <v>0</v>
      </c>
      <c r="O348" s="24">
        <f t="shared" si="106"/>
        <v>0</v>
      </c>
      <c r="P348" s="24">
        <f t="shared" si="106"/>
        <v>0</v>
      </c>
      <c r="Q348" s="24">
        <f t="shared" si="106"/>
        <v>0</v>
      </c>
      <c r="R348" s="24">
        <f t="shared" si="106"/>
        <v>0</v>
      </c>
      <c r="S348" s="24">
        <f t="shared" si="106"/>
        <v>0</v>
      </c>
      <c r="T348" s="24">
        <f t="shared" si="106"/>
        <v>0</v>
      </c>
      <c r="U348" s="24">
        <f t="shared" si="106"/>
        <v>0</v>
      </c>
      <c r="V348" s="24">
        <f t="shared" si="106"/>
        <v>0</v>
      </c>
      <c r="Z348" s="24">
        <v>0</v>
      </c>
      <c r="AA348" s="24">
        <f>Z348-J348</f>
        <v>0</v>
      </c>
    </row>
    <row r="349" spans="1:27" s="3" customFormat="1" x14ac:dyDescent="0.2">
      <c r="A349" s="29"/>
      <c r="B349" s="26"/>
      <c r="C349" s="29"/>
      <c r="D349" s="27">
        <v>6</v>
      </c>
      <c r="E349" s="27">
        <v>1</v>
      </c>
      <c r="F349" s="27" t="s">
        <v>532</v>
      </c>
      <c r="G349" s="27">
        <v>0</v>
      </c>
      <c r="H349" s="27" t="str">
        <f t="shared" si="98"/>
        <v>6-1-05-0</v>
      </c>
      <c r="I349" s="26"/>
      <c r="J349" s="28">
        <f>SUM(K349:V349)</f>
        <v>0</v>
      </c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Z349" s="28"/>
      <c r="AA349" s="28"/>
    </row>
    <row r="350" spans="1:27" s="3" customFormat="1" x14ac:dyDescent="0.2">
      <c r="A350" s="29"/>
      <c r="B350" s="22"/>
      <c r="C350" s="29"/>
      <c r="D350" s="23">
        <v>6</v>
      </c>
      <c r="E350" s="23">
        <v>1</v>
      </c>
      <c r="F350" s="23" t="s">
        <v>533</v>
      </c>
      <c r="G350" s="23">
        <v>0</v>
      </c>
      <c r="H350" s="23" t="str">
        <f t="shared" si="98"/>
        <v>6-1-06-0</v>
      </c>
      <c r="I350" s="22" t="s">
        <v>319</v>
      </c>
      <c r="J350" s="24">
        <f>SUM(J351:J388)</f>
        <v>134477533.93361598</v>
      </c>
      <c r="K350" s="24">
        <f t="shared" ref="K350:V350" si="107">SUM(K351:K388)</f>
        <v>10273747.924000001</v>
      </c>
      <c r="L350" s="24">
        <f t="shared" si="107"/>
        <v>10713953.7632</v>
      </c>
      <c r="M350" s="24">
        <f t="shared" si="107"/>
        <v>11888421.3956</v>
      </c>
      <c r="N350" s="24">
        <f t="shared" si="107"/>
        <v>10638741.143200001</v>
      </c>
      <c r="O350" s="24">
        <f t="shared" si="107"/>
        <v>11425720.381999999</v>
      </c>
      <c r="P350" s="24">
        <f t="shared" si="107"/>
        <v>11395099.232799999</v>
      </c>
      <c r="Q350" s="24">
        <f t="shared" si="107"/>
        <v>11858905.868799999</v>
      </c>
      <c r="R350" s="24">
        <f t="shared" si="107"/>
        <v>11590085.166400002</v>
      </c>
      <c r="S350" s="24">
        <f t="shared" si="107"/>
        <v>10781334.872094002</v>
      </c>
      <c r="T350" s="24">
        <f t="shared" si="107"/>
        <v>10462846.108868003</v>
      </c>
      <c r="U350" s="24">
        <f t="shared" si="107"/>
        <v>10965441.103513997</v>
      </c>
      <c r="V350" s="24">
        <f t="shared" si="107"/>
        <v>12483236.973140001</v>
      </c>
      <c r="Z350" s="24">
        <v>134477533.93000001</v>
      </c>
      <c r="AA350" s="24">
        <f>Z350-J350</f>
        <v>-3.6159753799438477E-3</v>
      </c>
    </row>
    <row r="351" spans="1:27" s="3" customFormat="1" x14ac:dyDescent="0.2">
      <c r="A351" s="25">
        <v>1551</v>
      </c>
      <c r="B351" s="26" t="s">
        <v>702</v>
      </c>
      <c r="C351" s="25">
        <v>1551</v>
      </c>
      <c r="D351" s="27">
        <v>6</v>
      </c>
      <c r="E351" s="27">
        <v>1</v>
      </c>
      <c r="F351" s="27" t="s">
        <v>533</v>
      </c>
      <c r="G351" s="27">
        <f t="shared" ref="G351:G388" si="108">+C351</f>
        <v>1551</v>
      </c>
      <c r="H351" s="27" t="str">
        <f t="shared" si="98"/>
        <v>6-1-06-1551</v>
      </c>
      <c r="I351" s="26" t="s">
        <v>320</v>
      </c>
      <c r="J351" s="28">
        <f>SUM(K351:V351)</f>
        <v>2673170.1515999995</v>
      </c>
      <c r="K351" s="28">
        <v>193222.89480000001</v>
      </c>
      <c r="L351" s="28">
        <v>211645.58479999998</v>
      </c>
      <c r="M351" s="28">
        <v>262093.30160000001</v>
      </c>
      <c r="N351" s="28">
        <v>167430.91560000001</v>
      </c>
      <c r="O351" s="28">
        <v>196475.62479999999</v>
      </c>
      <c r="P351" s="28">
        <v>209026.30840000001</v>
      </c>
      <c r="Q351" s="28">
        <v>249242.38040000002</v>
      </c>
      <c r="R351" s="28">
        <v>313334.17959999997</v>
      </c>
      <c r="S351" s="28">
        <v>319938.34600000002</v>
      </c>
      <c r="T351" s="28">
        <v>257271.37800000003</v>
      </c>
      <c r="U351" s="28">
        <v>265134.26159999997</v>
      </c>
      <c r="V351" s="28">
        <v>28354.975999999995</v>
      </c>
      <c r="Z351" s="28"/>
      <c r="AA351" s="28"/>
    </row>
    <row r="352" spans="1:27" s="3" customFormat="1" x14ac:dyDescent="0.2">
      <c r="A352" s="25">
        <v>1552</v>
      </c>
      <c r="B352" s="26" t="s">
        <v>703</v>
      </c>
      <c r="C352" s="25">
        <v>1552</v>
      </c>
      <c r="D352" s="27">
        <v>6</v>
      </c>
      <c r="E352" s="27">
        <v>1</v>
      </c>
      <c r="F352" s="27" t="s">
        <v>533</v>
      </c>
      <c r="G352" s="27">
        <f t="shared" si="108"/>
        <v>1552</v>
      </c>
      <c r="H352" s="27" t="str">
        <f t="shared" si="98"/>
        <v>6-1-06-1552</v>
      </c>
      <c r="I352" s="26" t="s">
        <v>321</v>
      </c>
      <c r="J352" s="28">
        <f>SUM(K352:V352)</f>
        <v>286030.73719999997</v>
      </c>
      <c r="K352" s="28">
        <v>25068.378399999998</v>
      </c>
      <c r="L352" s="28">
        <v>27725.8488</v>
      </c>
      <c r="M352" s="28">
        <v>86271.567200000005</v>
      </c>
      <c r="N352" s="28">
        <v>9652.2764000000006</v>
      </c>
      <c r="O352" s="28">
        <v>10628.181199999999</v>
      </c>
      <c r="P352" s="28">
        <v>6929.9724000000006</v>
      </c>
      <c r="Q352" s="28">
        <v>20805.272799999999</v>
      </c>
      <c r="R352" s="28">
        <v>15712.606</v>
      </c>
      <c r="S352" s="28">
        <v>17359.5864</v>
      </c>
      <c r="T352" s="28">
        <v>19667.970400000002</v>
      </c>
      <c r="U352" s="28">
        <v>11023.508600000001</v>
      </c>
      <c r="V352" s="28">
        <v>35185.568599999999</v>
      </c>
      <c r="Z352" s="28"/>
      <c r="AA352" s="28"/>
    </row>
    <row r="353" spans="1:27" s="3" customFormat="1" x14ac:dyDescent="0.2">
      <c r="A353" s="25">
        <v>1553</v>
      </c>
      <c r="B353" s="26" t="s">
        <v>704</v>
      </c>
      <c r="C353" s="25">
        <v>1553</v>
      </c>
      <c r="D353" s="27">
        <v>6</v>
      </c>
      <c r="E353" s="27">
        <v>1</v>
      </c>
      <c r="F353" s="27" t="s">
        <v>533</v>
      </c>
      <c r="G353" s="27">
        <f t="shared" si="108"/>
        <v>1553</v>
      </c>
      <c r="H353" s="27" t="str">
        <f t="shared" si="98"/>
        <v>6-1-06-1553</v>
      </c>
      <c r="I353" s="26" t="s">
        <v>322</v>
      </c>
      <c r="J353" s="28">
        <f>SUM(K353:V353)</f>
        <v>0</v>
      </c>
      <c r="K353" s="28">
        <v>0</v>
      </c>
      <c r="L353" s="28">
        <v>0</v>
      </c>
      <c r="M353" s="28">
        <v>0</v>
      </c>
      <c r="N353" s="28">
        <v>0</v>
      </c>
      <c r="O353" s="28">
        <v>0</v>
      </c>
      <c r="P353" s="28">
        <v>0</v>
      </c>
      <c r="Q353" s="28">
        <v>0</v>
      </c>
      <c r="R353" s="28">
        <v>0</v>
      </c>
      <c r="S353" s="28">
        <v>0</v>
      </c>
      <c r="T353" s="28">
        <v>0</v>
      </c>
      <c r="U353" s="28">
        <v>0</v>
      </c>
      <c r="V353" s="28">
        <v>0</v>
      </c>
      <c r="Z353" s="28"/>
      <c r="AA353" s="28"/>
    </row>
    <row r="354" spans="1:27" s="3" customFormat="1" x14ac:dyDescent="0.2">
      <c r="A354" s="25">
        <v>1554</v>
      </c>
      <c r="B354" s="26" t="s">
        <v>705</v>
      </c>
      <c r="C354" s="25">
        <v>1554</v>
      </c>
      <c r="D354" s="27">
        <v>6</v>
      </c>
      <c r="E354" s="27">
        <v>1</v>
      </c>
      <c r="F354" s="27" t="s">
        <v>533</v>
      </c>
      <c r="G354" s="27">
        <f t="shared" si="108"/>
        <v>1554</v>
      </c>
      <c r="H354" s="27" t="str">
        <f t="shared" si="98"/>
        <v>6-1-06-1554</v>
      </c>
      <c r="I354" s="26" t="s">
        <v>323</v>
      </c>
      <c r="J354" s="28">
        <f>SUM(K354:V354)</f>
        <v>30526.587</v>
      </c>
      <c r="K354" s="28">
        <v>3996.72</v>
      </c>
      <c r="L354" s="28">
        <v>2495.6879999999996</v>
      </c>
      <c r="M354" s="28">
        <v>2317.0679999999998</v>
      </c>
      <c r="N354" s="28">
        <v>0</v>
      </c>
      <c r="O354" s="28">
        <v>3143.4</v>
      </c>
      <c r="P354" s="28">
        <v>2771.444</v>
      </c>
      <c r="Q354" s="28">
        <v>3619.2</v>
      </c>
      <c r="R354" s="28">
        <v>3702.8420000000001</v>
      </c>
      <c r="S354" s="28">
        <v>0</v>
      </c>
      <c r="T354" s="28">
        <v>4249.4009999999998</v>
      </c>
      <c r="U354" s="28">
        <v>2891.4859999999994</v>
      </c>
      <c r="V354" s="28">
        <v>1339.3379999999997</v>
      </c>
      <c r="Z354" s="28"/>
      <c r="AA354" s="28"/>
    </row>
    <row r="355" spans="1:27" s="3" customFormat="1" x14ac:dyDescent="0.2">
      <c r="A355" s="25">
        <v>1555</v>
      </c>
      <c r="B355" s="26" t="s">
        <v>706</v>
      </c>
      <c r="C355" s="25">
        <v>1555</v>
      </c>
      <c r="D355" s="27">
        <v>6</v>
      </c>
      <c r="E355" s="27">
        <v>1</v>
      </c>
      <c r="F355" s="27" t="s">
        <v>533</v>
      </c>
      <c r="G355" s="27">
        <f t="shared" si="108"/>
        <v>1555</v>
      </c>
      <c r="H355" s="27" t="str">
        <f t="shared" si="98"/>
        <v>6-1-06-1555</v>
      </c>
      <c r="I355" s="26" t="s">
        <v>324</v>
      </c>
      <c r="J355" s="28">
        <f>SUM(K355:V355)</f>
        <v>2233459.0382000003</v>
      </c>
      <c r="K355" s="28">
        <v>166344.3028</v>
      </c>
      <c r="L355" s="28">
        <v>176172.3028</v>
      </c>
      <c r="M355" s="28">
        <v>176566</v>
      </c>
      <c r="N355" s="28">
        <v>192176.4</v>
      </c>
      <c r="O355" s="28">
        <v>194859.00199999998</v>
      </c>
      <c r="P355" s="28">
        <v>225091.8124</v>
      </c>
      <c r="Q355" s="28">
        <v>226659.08719999998</v>
      </c>
      <c r="R355" s="28">
        <v>210800.83959999998</v>
      </c>
      <c r="S355" s="28">
        <v>169936</v>
      </c>
      <c r="T355" s="28">
        <v>150428.72</v>
      </c>
      <c r="U355" s="28">
        <v>154042.24939999997</v>
      </c>
      <c r="V355" s="28">
        <v>190382.32199999999</v>
      </c>
      <c r="Z355" s="28"/>
      <c r="AA355" s="28"/>
    </row>
    <row r="356" spans="1:27" s="3" customFormat="1" x14ac:dyDescent="0.2">
      <c r="A356" s="25">
        <v>1556</v>
      </c>
      <c r="B356" s="26" t="s">
        <v>707</v>
      </c>
      <c r="C356" s="25">
        <v>1556</v>
      </c>
      <c r="D356" s="27">
        <v>6</v>
      </c>
      <c r="E356" s="27">
        <v>1</v>
      </c>
      <c r="F356" s="27" t="s">
        <v>533</v>
      </c>
      <c r="G356" s="27">
        <f t="shared" si="108"/>
        <v>1556</v>
      </c>
      <c r="H356" s="27" t="str">
        <f t="shared" si="98"/>
        <v>6-1-06-1556</v>
      </c>
      <c r="I356" s="26" t="s">
        <v>325</v>
      </c>
      <c r="J356" s="28">
        <f>SUM(K356:V356)</f>
        <v>2080410.3293999999</v>
      </c>
      <c r="K356" s="28">
        <v>165034.43320000003</v>
      </c>
      <c r="L356" s="28">
        <v>164977.23320000002</v>
      </c>
      <c r="M356" s="28">
        <v>169254.8</v>
      </c>
      <c r="N356" s="28">
        <v>195978.8272</v>
      </c>
      <c r="O356" s="28">
        <v>174158.4</v>
      </c>
      <c r="P356" s="28">
        <v>203232.35399999999</v>
      </c>
      <c r="Q356" s="28">
        <v>207784.24160000001</v>
      </c>
      <c r="R356" s="28">
        <v>135700.25039999999</v>
      </c>
      <c r="S356" s="28">
        <v>138808.79999999999</v>
      </c>
      <c r="T356" s="28">
        <v>192296</v>
      </c>
      <c r="U356" s="28">
        <v>154909.0686</v>
      </c>
      <c r="V356" s="28">
        <v>178275.92120000001</v>
      </c>
      <c r="Z356" s="28"/>
      <c r="AA356" s="28"/>
    </row>
    <row r="357" spans="1:27" s="3" customFormat="1" x14ac:dyDescent="0.2">
      <c r="A357" s="25">
        <v>1557</v>
      </c>
      <c r="B357" s="26" t="s">
        <v>708</v>
      </c>
      <c r="C357" s="25">
        <v>1557</v>
      </c>
      <c r="D357" s="27">
        <v>6</v>
      </c>
      <c r="E357" s="27">
        <v>1</v>
      </c>
      <c r="F357" s="27" t="s">
        <v>533</v>
      </c>
      <c r="G357" s="27">
        <f t="shared" si="108"/>
        <v>1557</v>
      </c>
      <c r="H357" s="27" t="str">
        <f t="shared" si="98"/>
        <v>6-1-06-1557</v>
      </c>
      <c r="I357" s="26" t="s">
        <v>326</v>
      </c>
      <c r="J357" s="28">
        <f>SUM(K357:V357)</f>
        <v>3037172.8504000003</v>
      </c>
      <c r="K357" s="28">
        <v>229941.14</v>
      </c>
      <c r="L357" s="28">
        <v>241527.26519999999</v>
      </c>
      <c r="M357" s="28">
        <v>263727.34960000002</v>
      </c>
      <c r="N357" s="28">
        <v>278657.34519999998</v>
      </c>
      <c r="O357" s="28">
        <v>270975.66599999997</v>
      </c>
      <c r="P357" s="28">
        <v>288193.08439999999</v>
      </c>
      <c r="Q357" s="28">
        <v>288143.27359999996</v>
      </c>
      <c r="R357" s="28">
        <v>248167.15040000001</v>
      </c>
      <c r="S357" s="28">
        <v>243854.93599999999</v>
      </c>
      <c r="T357" s="28">
        <v>238827.08199999999</v>
      </c>
      <c r="U357" s="28">
        <v>238771.76439999999</v>
      </c>
      <c r="V357" s="28">
        <v>206386.79360000003</v>
      </c>
      <c r="Z357" s="28"/>
      <c r="AA357" s="28"/>
    </row>
    <row r="358" spans="1:27" s="3" customFormat="1" x14ac:dyDescent="0.2">
      <c r="A358" s="25">
        <v>1558</v>
      </c>
      <c r="B358" s="26" t="s">
        <v>709</v>
      </c>
      <c r="C358" s="25">
        <v>1558</v>
      </c>
      <c r="D358" s="27">
        <v>6</v>
      </c>
      <c r="E358" s="27">
        <v>1</v>
      </c>
      <c r="F358" s="27" t="s">
        <v>533</v>
      </c>
      <c r="G358" s="27">
        <f t="shared" si="108"/>
        <v>1558</v>
      </c>
      <c r="H358" s="27" t="str">
        <f t="shared" si="98"/>
        <v>6-1-06-1558</v>
      </c>
      <c r="I358" s="26" t="s">
        <v>327</v>
      </c>
      <c r="J358" s="28">
        <f>SUM(K358:V358)</f>
        <v>0</v>
      </c>
      <c r="K358" s="28">
        <v>0</v>
      </c>
      <c r="L358" s="28">
        <v>0</v>
      </c>
      <c r="M358" s="28">
        <v>0</v>
      </c>
      <c r="N358" s="28">
        <v>0</v>
      </c>
      <c r="O358" s="28">
        <v>0</v>
      </c>
      <c r="P358" s="28">
        <v>0</v>
      </c>
      <c r="Q358" s="28">
        <v>0</v>
      </c>
      <c r="R358" s="28">
        <v>0</v>
      </c>
      <c r="S358" s="28">
        <v>0</v>
      </c>
      <c r="T358" s="28">
        <v>0</v>
      </c>
      <c r="U358" s="28">
        <v>0</v>
      </c>
      <c r="V358" s="28">
        <v>0</v>
      </c>
      <c r="Z358" s="28"/>
      <c r="AA358" s="28"/>
    </row>
    <row r="359" spans="1:27" s="3" customFormat="1" x14ac:dyDescent="0.2">
      <c r="A359" s="25">
        <v>1611</v>
      </c>
      <c r="B359" s="26" t="s">
        <v>710</v>
      </c>
      <c r="C359" s="25">
        <v>1611</v>
      </c>
      <c r="D359" s="27">
        <v>6</v>
      </c>
      <c r="E359" s="27">
        <v>1</v>
      </c>
      <c r="F359" s="27" t="s">
        <v>533</v>
      </c>
      <c r="G359" s="27">
        <f t="shared" si="108"/>
        <v>1611</v>
      </c>
      <c r="H359" s="27" t="str">
        <f t="shared" si="98"/>
        <v>6-1-06-1611</v>
      </c>
      <c r="I359" s="26" t="s">
        <v>328</v>
      </c>
      <c r="J359" s="28">
        <f>SUM(K359:V359)</f>
        <v>0</v>
      </c>
      <c r="K359" s="28">
        <v>0</v>
      </c>
      <c r="L359" s="28">
        <v>0</v>
      </c>
      <c r="M359" s="28">
        <v>0</v>
      </c>
      <c r="N359" s="28">
        <v>0</v>
      </c>
      <c r="O359" s="28">
        <v>0</v>
      </c>
      <c r="P359" s="28">
        <v>0</v>
      </c>
      <c r="Q359" s="28">
        <v>0</v>
      </c>
      <c r="R359" s="28">
        <v>0</v>
      </c>
      <c r="S359" s="28">
        <v>0</v>
      </c>
      <c r="T359" s="28">
        <v>0</v>
      </c>
      <c r="U359" s="28">
        <v>0</v>
      </c>
      <c r="V359" s="28">
        <v>0</v>
      </c>
      <c r="Z359" s="28"/>
      <c r="AA359" s="28"/>
    </row>
    <row r="360" spans="1:27" s="3" customFormat="1" x14ac:dyDescent="0.2">
      <c r="A360" s="25">
        <v>1560</v>
      </c>
      <c r="B360" s="26" t="s">
        <v>711</v>
      </c>
      <c r="C360" s="25">
        <v>1560</v>
      </c>
      <c r="D360" s="27">
        <v>6</v>
      </c>
      <c r="E360" s="27">
        <v>1</v>
      </c>
      <c r="F360" s="27" t="s">
        <v>533</v>
      </c>
      <c r="G360" s="27">
        <f t="shared" si="108"/>
        <v>1560</v>
      </c>
      <c r="H360" s="27" t="str">
        <f t="shared" ref="H360:H391" si="109">CONCATENATE(D360,"-",E360,"-",F360,"-",G360)</f>
        <v>6-1-06-1560</v>
      </c>
      <c r="I360" s="39" t="s">
        <v>329</v>
      </c>
      <c r="J360" s="28">
        <f>SUM(K360:V360)</f>
        <v>99903898</v>
      </c>
      <c r="K360" s="28">
        <v>7200000</v>
      </c>
      <c r="L360" s="28">
        <v>7450000</v>
      </c>
      <c r="M360" s="28">
        <v>9000000</v>
      </c>
      <c r="N360" s="28">
        <v>8150000</v>
      </c>
      <c r="O360" s="28">
        <v>8500000</v>
      </c>
      <c r="P360" s="28">
        <v>8050000</v>
      </c>
      <c r="Q360" s="28">
        <v>8253898</v>
      </c>
      <c r="R360" s="28">
        <v>8450000</v>
      </c>
      <c r="S360" s="28">
        <v>8300000</v>
      </c>
      <c r="T360" s="28">
        <v>8700000</v>
      </c>
      <c r="U360" s="28">
        <v>8800000</v>
      </c>
      <c r="V360" s="28">
        <v>9050000</v>
      </c>
      <c r="Z360" s="28"/>
      <c r="AA360" s="28"/>
    </row>
    <row r="361" spans="1:27" s="3" customFormat="1" x14ac:dyDescent="0.2">
      <c r="A361" s="25">
        <v>1561</v>
      </c>
      <c r="B361" s="26" t="s">
        <v>712</v>
      </c>
      <c r="C361" s="25">
        <v>1561</v>
      </c>
      <c r="D361" s="27">
        <v>6</v>
      </c>
      <c r="E361" s="27">
        <v>1</v>
      </c>
      <c r="F361" s="27" t="s">
        <v>533</v>
      </c>
      <c r="G361" s="27">
        <f t="shared" si="108"/>
        <v>1561</v>
      </c>
      <c r="H361" s="27" t="str">
        <f t="shared" si="109"/>
        <v>6-1-06-1561</v>
      </c>
      <c r="I361" s="39" t="s">
        <v>330</v>
      </c>
      <c r="J361" s="28">
        <f>SUM(K361:V361)</f>
        <v>18525303.092816003</v>
      </c>
      <c r="K361" s="28">
        <v>1828746.14</v>
      </c>
      <c r="L361" s="28">
        <v>1863474.3088000002</v>
      </c>
      <c r="M361" s="28">
        <v>1477134.2144000002</v>
      </c>
      <c r="N361" s="28">
        <v>1283147.32</v>
      </c>
      <c r="O361" s="28">
        <v>1665945.5592</v>
      </c>
      <c r="P361" s="28">
        <v>2008877.1092000001</v>
      </c>
      <c r="Q361" s="28">
        <v>2133067.0711999997</v>
      </c>
      <c r="R361" s="28">
        <v>1892160.868</v>
      </c>
      <c r="S361" s="28">
        <v>1046466.346094</v>
      </c>
      <c r="T361" s="28">
        <v>481813.02826799999</v>
      </c>
      <c r="U361" s="28">
        <v>917325.82991400012</v>
      </c>
      <c r="V361" s="28">
        <v>1927145.2977400001</v>
      </c>
      <c r="Z361" s="28"/>
      <c r="AA361" s="28"/>
    </row>
    <row r="362" spans="1:27" s="3" customFormat="1" x14ac:dyDescent="0.2">
      <c r="A362" s="25">
        <v>1562</v>
      </c>
      <c r="B362" s="26" t="s">
        <v>713</v>
      </c>
      <c r="C362" s="25">
        <v>1562</v>
      </c>
      <c r="D362" s="27">
        <v>6</v>
      </c>
      <c r="E362" s="27">
        <v>1</v>
      </c>
      <c r="F362" s="27" t="s">
        <v>533</v>
      </c>
      <c r="G362" s="27">
        <f t="shared" si="108"/>
        <v>1562</v>
      </c>
      <c r="H362" s="27" t="str">
        <f t="shared" si="109"/>
        <v>6-1-06-1562</v>
      </c>
      <c r="I362" s="26" t="s">
        <v>331</v>
      </c>
      <c r="J362" s="28">
        <f>SUM(K362:V362)</f>
        <v>95035.449600000022</v>
      </c>
      <c r="K362" s="28">
        <v>301.58960000000002</v>
      </c>
      <c r="L362" s="28">
        <v>151.35640000000001</v>
      </c>
      <c r="M362" s="28">
        <v>60779.565600000002</v>
      </c>
      <c r="N362" s="28">
        <v>0</v>
      </c>
      <c r="O362" s="28">
        <v>0</v>
      </c>
      <c r="P362" s="28">
        <v>8781.0372000000007</v>
      </c>
      <c r="Q362" s="28">
        <v>19659.572400000001</v>
      </c>
      <c r="R362" s="28">
        <v>147.25360000000001</v>
      </c>
      <c r="S362" s="28">
        <v>2697.24</v>
      </c>
      <c r="T362" s="28">
        <v>1617.0101999999999</v>
      </c>
      <c r="U362" s="28">
        <v>677.15180000000009</v>
      </c>
      <c r="V362" s="28">
        <v>223.6728</v>
      </c>
      <c r="Z362" s="28"/>
      <c r="AA362" s="28"/>
    </row>
    <row r="363" spans="1:27" s="3" customFormat="1" x14ac:dyDescent="0.2">
      <c r="A363" s="25">
        <v>1563</v>
      </c>
      <c r="B363" s="26" t="s">
        <v>714</v>
      </c>
      <c r="C363" s="25">
        <v>1563</v>
      </c>
      <c r="D363" s="27">
        <v>6</v>
      </c>
      <c r="E363" s="27">
        <v>1</v>
      </c>
      <c r="F363" s="27" t="s">
        <v>533</v>
      </c>
      <c r="G363" s="27">
        <f t="shared" si="108"/>
        <v>1563</v>
      </c>
      <c r="H363" s="27" t="str">
        <f t="shared" si="109"/>
        <v>6-1-06-1563</v>
      </c>
      <c r="I363" s="26" t="s">
        <v>332</v>
      </c>
      <c r="J363" s="28">
        <f>SUM(K363:V363)</f>
        <v>0</v>
      </c>
      <c r="K363" s="28">
        <v>0</v>
      </c>
      <c r="L363" s="28">
        <v>0</v>
      </c>
      <c r="M363" s="28">
        <v>0</v>
      </c>
      <c r="N363" s="28">
        <v>0</v>
      </c>
      <c r="O363" s="28">
        <v>0</v>
      </c>
      <c r="P363" s="28">
        <v>0</v>
      </c>
      <c r="Q363" s="28">
        <v>0</v>
      </c>
      <c r="R363" s="28">
        <v>0</v>
      </c>
      <c r="S363" s="28">
        <v>0</v>
      </c>
      <c r="T363" s="28">
        <v>0</v>
      </c>
      <c r="U363" s="28">
        <v>0</v>
      </c>
      <c r="V363" s="28">
        <v>0</v>
      </c>
      <c r="Z363" s="28"/>
      <c r="AA363" s="28"/>
    </row>
    <row r="364" spans="1:27" s="3" customFormat="1" x14ac:dyDescent="0.2">
      <c r="A364" s="25">
        <v>1566</v>
      </c>
      <c r="B364" s="26" t="s">
        <v>715</v>
      </c>
      <c r="C364" s="25">
        <v>1566</v>
      </c>
      <c r="D364" s="27">
        <v>6</v>
      </c>
      <c r="E364" s="27">
        <v>1</v>
      </c>
      <c r="F364" s="27" t="s">
        <v>533</v>
      </c>
      <c r="G364" s="27">
        <f t="shared" si="108"/>
        <v>1566</v>
      </c>
      <c r="H364" s="27" t="str">
        <f t="shared" si="109"/>
        <v>6-1-06-1566</v>
      </c>
      <c r="I364" s="26" t="s">
        <v>333</v>
      </c>
      <c r="J364" s="28">
        <f>SUM(K364:V364)</f>
        <v>1096870.9622000002</v>
      </c>
      <c r="K364" s="28">
        <v>184801.96800000002</v>
      </c>
      <c r="L364" s="28">
        <v>171522.61359999998</v>
      </c>
      <c r="M364" s="28">
        <v>71800.247999999992</v>
      </c>
      <c r="N364" s="28">
        <v>42505.538399999998</v>
      </c>
      <c r="O364" s="28">
        <v>55414.684000000001</v>
      </c>
      <c r="P364" s="28">
        <v>56835.521599999993</v>
      </c>
      <c r="Q364" s="28">
        <v>50415.253199999999</v>
      </c>
      <c r="R364" s="28">
        <v>55657.373200000002</v>
      </c>
      <c r="S364" s="28">
        <v>74952.269599999985</v>
      </c>
      <c r="T364" s="28">
        <v>90469.820999999996</v>
      </c>
      <c r="U364" s="28">
        <v>112481.52499999999</v>
      </c>
      <c r="V364" s="28">
        <v>130014.14660000001</v>
      </c>
      <c r="Z364" s="28"/>
      <c r="AA364" s="28"/>
    </row>
    <row r="365" spans="1:27" s="3" customFormat="1" x14ac:dyDescent="0.2">
      <c r="A365" s="25">
        <v>1567</v>
      </c>
      <c r="B365" s="26" t="s">
        <v>716</v>
      </c>
      <c r="C365" s="25">
        <v>1567</v>
      </c>
      <c r="D365" s="27">
        <v>6</v>
      </c>
      <c r="E365" s="27">
        <v>1</v>
      </c>
      <c r="F365" s="27" t="s">
        <v>533</v>
      </c>
      <c r="G365" s="27">
        <f t="shared" si="108"/>
        <v>1567</v>
      </c>
      <c r="H365" s="27" t="str">
        <f t="shared" si="109"/>
        <v>6-1-06-1567</v>
      </c>
      <c r="I365" s="26" t="s">
        <v>334</v>
      </c>
      <c r="J365" s="28">
        <f>SUM(K365:V365)</f>
        <v>175282.50219999999</v>
      </c>
      <c r="K365" s="28">
        <v>5442.7879999999996</v>
      </c>
      <c r="L365" s="28">
        <v>1000.6880000000001</v>
      </c>
      <c r="M365" s="28">
        <v>6592.9759999999997</v>
      </c>
      <c r="N365" s="28">
        <v>9729.5119999999988</v>
      </c>
      <c r="O365" s="28">
        <v>17879.419999999998</v>
      </c>
      <c r="P365" s="28">
        <v>19946.867200000001</v>
      </c>
      <c r="Q365" s="28">
        <v>12664.324400000001</v>
      </c>
      <c r="R365" s="28">
        <v>28422.929600000003</v>
      </c>
      <c r="S365" s="28">
        <v>26200.579600000001</v>
      </c>
      <c r="T365" s="28">
        <v>20641.192000000003</v>
      </c>
      <c r="U365" s="28">
        <v>19542.572399999997</v>
      </c>
      <c r="V365" s="28">
        <v>7218.6530000000002</v>
      </c>
      <c r="Z365" s="28"/>
      <c r="AA365" s="28"/>
    </row>
    <row r="366" spans="1:27" s="3" customFormat="1" x14ac:dyDescent="0.2">
      <c r="A366" s="25">
        <v>1564</v>
      </c>
      <c r="B366" s="26" t="s">
        <v>717</v>
      </c>
      <c r="C366" s="25">
        <v>1564</v>
      </c>
      <c r="D366" s="27">
        <v>6</v>
      </c>
      <c r="E366" s="27">
        <v>1</v>
      </c>
      <c r="F366" s="27" t="s">
        <v>533</v>
      </c>
      <c r="G366" s="27">
        <f t="shared" si="108"/>
        <v>1564</v>
      </c>
      <c r="H366" s="27" t="str">
        <f t="shared" si="109"/>
        <v>6-1-06-1564</v>
      </c>
      <c r="I366" s="26" t="s">
        <v>335</v>
      </c>
      <c r="J366" s="28">
        <f>SUM(K366:V366)</f>
        <v>0</v>
      </c>
      <c r="K366" s="28">
        <v>0</v>
      </c>
      <c r="L366" s="28">
        <v>0</v>
      </c>
      <c r="M366" s="28">
        <v>0</v>
      </c>
      <c r="N366" s="28">
        <v>0</v>
      </c>
      <c r="O366" s="28">
        <v>0</v>
      </c>
      <c r="P366" s="28">
        <v>0</v>
      </c>
      <c r="Q366" s="28">
        <v>0</v>
      </c>
      <c r="R366" s="28">
        <v>0</v>
      </c>
      <c r="S366" s="28">
        <v>0</v>
      </c>
      <c r="T366" s="28">
        <v>0</v>
      </c>
      <c r="U366" s="28">
        <v>0</v>
      </c>
      <c r="V366" s="28">
        <v>0</v>
      </c>
      <c r="Z366" s="28"/>
      <c r="AA366" s="28"/>
    </row>
    <row r="367" spans="1:27" s="3" customFormat="1" x14ac:dyDescent="0.2">
      <c r="A367" s="25">
        <v>1565</v>
      </c>
      <c r="B367" s="26" t="s">
        <v>718</v>
      </c>
      <c r="C367" s="25">
        <v>1565</v>
      </c>
      <c r="D367" s="27">
        <v>6</v>
      </c>
      <c r="E367" s="27">
        <v>1</v>
      </c>
      <c r="F367" s="27" t="s">
        <v>533</v>
      </c>
      <c r="G367" s="27">
        <f t="shared" si="108"/>
        <v>1565</v>
      </c>
      <c r="H367" s="27" t="str">
        <f t="shared" si="109"/>
        <v>6-1-06-1565</v>
      </c>
      <c r="I367" s="26" t="s">
        <v>336</v>
      </c>
      <c r="J367" s="28">
        <f>SUM(K367:V367)</f>
        <v>0</v>
      </c>
      <c r="K367" s="28">
        <v>0</v>
      </c>
      <c r="L367" s="28">
        <v>0</v>
      </c>
      <c r="M367" s="28">
        <v>0</v>
      </c>
      <c r="N367" s="28">
        <v>0</v>
      </c>
      <c r="O367" s="28">
        <v>0</v>
      </c>
      <c r="P367" s="28">
        <v>0</v>
      </c>
      <c r="Q367" s="28">
        <v>0</v>
      </c>
      <c r="R367" s="28">
        <v>0</v>
      </c>
      <c r="S367" s="28">
        <v>0</v>
      </c>
      <c r="T367" s="28">
        <v>0</v>
      </c>
      <c r="U367" s="28">
        <v>0</v>
      </c>
      <c r="V367" s="28">
        <v>0</v>
      </c>
      <c r="Z367" s="28"/>
      <c r="AA367" s="28"/>
    </row>
    <row r="368" spans="1:27" s="3" customFormat="1" x14ac:dyDescent="0.2">
      <c r="A368" s="25">
        <v>1570</v>
      </c>
      <c r="B368" s="26" t="s">
        <v>719</v>
      </c>
      <c r="C368" s="25">
        <v>1570</v>
      </c>
      <c r="D368" s="27">
        <v>6</v>
      </c>
      <c r="E368" s="27">
        <v>1</v>
      </c>
      <c r="F368" s="27" t="s">
        <v>533</v>
      </c>
      <c r="G368" s="27">
        <f t="shared" si="108"/>
        <v>1570</v>
      </c>
      <c r="H368" s="27" t="str">
        <f t="shared" si="109"/>
        <v>6-1-06-1570</v>
      </c>
      <c r="I368" s="26" t="s">
        <v>337</v>
      </c>
      <c r="J368" s="28">
        <f>SUM(K368:V368)</f>
        <v>781983.527</v>
      </c>
      <c r="K368" s="28">
        <v>15401.209199999999</v>
      </c>
      <c r="L368" s="28">
        <v>76718.496400000004</v>
      </c>
      <c r="M368" s="28">
        <v>70937.672000000006</v>
      </c>
      <c r="N368" s="28">
        <v>38790.029199999997</v>
      </c>
      <c r="O368" s="28">
        <v>132582.64240000001</v>
      </c>
      <c r="P368" s="28">
        <v>18163.5792</v>
      </c>
      <c r="Q368" s="28">
        <v>108878.73359999999</v>
      </c>
      <c r="R368" s="28">
        <v>34474.897600000004</v>
      </c>
      <c r="S368" s="28">
        <v>59388.513599999998</v>
      </c>
      <c r="T368" s="28">
        <v>21621.792400000002</v>
      </c>
      <c r="U368" s="28">
        <v>19121.385400000003</v>
      </c>
      <c r="V368" s="28">
        <v>185904.57600000003</v>
      </c>
      <c r="Z368" s="28"/>
      <c r="AA368" s="28"/>
    </row>
    <row r="369" spans="1:27" s="3" customFormat="1" x14ac:dyDescent="0.2">
      <c r="A369" s="25">
        <v>1571</v>
      </c>
      <c r="B369" s="26" t="s">
        <v>720</v>
      </c>
      <c r="C369" s="25">
        <v>1571</v>
      </c>
      <c r="D369" s="27">
        <v>6</v>
      </c>
      <c r="E369" s="27">
        <v>1</v>
      </c>
      <c r="F369" s="27" t="s">
        <v>533</v>
      </c>
      <c r="G369" s="27">
        <f t="shared" si="108"/>
        <v>1571</v>
      </c>
      <c r="H369" s="27" t="str">
        <f t="shared" si="109"/>
        <v>6-1-06-1571</v>
      </c>
      <c r="I369" s="26" t="s">
        <v>338</v>
      </c>
      <c r="J369" s="28">
        <f>SUM(K369:V369)</f>
        <v>1632267.6239999998</v>
      </c>
      <c r="K369" s="28">
        <v>206241.12600000002</v>
      </c>
      <c r="L369" s="28">
        <v>212488.71800000002</v>
      </c>
      <c r="M369" s="28">
        <v>115550.0736</v>
      </c>
      <c r="N369" s="28">
        <v>117878.09280000001</v>
      </c>
      <c r="O369" s="28">
        <v>91265.2</v>
      </c>
      <c r="P369" s="28">
        <v>83205.480800000005</v>
      </c>
      <c r="Q369" s="28">
        <v>95972.81719999999</v>
      </c>
      <c r="R369" s="28">
        <v>133156.37399999998</v>
      </c>
      <c r="S369" s="28">
        <v>211295.916</v>
      </c>
      <c r="T369" s="28">
        <v>108609.3606</v>
      </c>
      <c r="U369" s="28">
        <v>114715.72840000001</v>
      </c>
      <c r="V369" s="28">
        <v>141888.73659999997</v>
      </c>
      <c r="Z369" s="28"/>
      <c r="AA369" s="28"/>
    </row>
    <row r="370" spans="1:27" s="3" customFormat="1" x14ac:dyDescent="0.2">
      <c r="A370" s="25">
        <v>1568</v>
      </c>
      <c r="B370" s="26" t="s">
        <v>721</v>
      </c>
      <c r="C370" s="25">
        <v>1568</v>
      </c>
      <c r="D370" s="27">
        <v>6</v>
      </c>
      <c r="E370" s="27">
        <v>1</v>
      </c>
      <c r="F370" s="27" t="s">
        <v>533</v>
      </c>
      <c r="G370" s="27">
        <f t="shared" si="108"/>
        <v>1568</v>
      </c>
      <c r="H370" s="27" t="str">
        <f t="shared" si="109"/>
        <v>6-1-06-1568</v>
      </c>
      <c r="I370" s="26" t="s">
        <v>339</v>
      </c>
      <c r="J370" s="28">
        <f>SUM(K370:V370)</f>
        <v>0</v>
      </c>
      <c r="K370" s="28">
        <v>0</v>
      </c>
      <c r="L370" s="28">
        <v>0</v>
      </c>
      <c r="M370" s="28">
        <v>0</v>
      </c>
      <c r="N370" s="28">
        <v>0</v>
      </c>
      <c r="O370" s="28">
        <v>0</v>
      </c>
      <c r="P370" s="28">
        <v>0</v>
      </c>
      <c r="Q370" s="28">
        <v>0</v>
      </c>
      <c r="R370" s="28">
        <v>0</v>
      </c>
      <c r="S370" s="28">
        <v>0</v>
      </c>
      <c r="T370" s="28">
        <v>0</v>
      </c>
      <c r="U370" s="28">
        <v>0</v>
      </c>
      <c r="V370" s="28">
        <v>0</v>
      </c>
      <c r="Z370" s="28"/>
      <c r="AA370" s="28"/>
    </row>
    <row r="371" spans="1:27" s="3" customFormat="1" x14ac:dyDescent="0.2">
      <c r="A371" s="25">
        <v>1569</v>
      </c>
      <c r="B371" s="26" t="s">
        <v>722</v>
      </c>
      <c r="C371" s="25">
        <v>1569</v>
      </c>
      <c r="D371" s="27">
        <v>6</v>
      </c>
      <c r="E371" s="27">
        <v>1</v>
      </c>
      <c r="F371" s="27" t="s">
        <v>533</v>
      </c>
      <c r="G371" s="27">
        <f t="shared" si="108"/>
        <v>1569</v>
      </c>
      <c r="H371" s="27" t="str">
        <f t="shared" si="109"/>
        <v>6-1-06-1569</v>
      </c>
      <c r="I371" s="26" t="s">
        <v>340</v>
      </c>
      <c r="J371" s="28">
        <f>SUM(K371:V371)</f>
        <v>0</v>
      </c>
      <c r="K371" s="28">
        <v>0</v>
      </c>
      <c r="L371" s="28">
        <v>0</v>
      </c>
      <c r="M371" s="28">
        <v>0</v>
      </c>
      <c r="N371" s="28">
        <v>0</v>
      </c>
      <c r="O371" s="28">
        <v>0</v>
      </c>
      <c r="P371" s="28">
        <v>0</v>
      </c>
      <c r="Q371" s="28">
        <v>0</v>
      </c>
      <c r="R371" s="28">
        <v>0</v>
      </c>
      <c r="S371" s="28">
        <v>0</v>
      </c>
      <c r="T371" s="28">
        <v>0</v>
      </c>
      <c r="U371" s="28">
        <v>0</v>
      </c>
      <c r="V371" s="28">
        <v>0</v>
      </c>
      <c r="Z371" s="28"/>
      <c r="AA371" s="28"/>
    </row>
    <row r="372" spans="1:27" s="3" customFormat="1" x14ac:dyDescent="0.2">
      <c r="A372" s="25">
        <v>1572</v>
      </c>
      <c r="B372" s="26" t="s">
        <v>723</v>
      </c>
      <c r="C372" s="25">
        <v>1572</v>
      </c>
      <c r="D372" s="27">
        <v>6</v>
      </c>
      <c r="E372" s="27">
        <v>1</v>
      </c>
      <c r="F372" s="27" t="s">
        <v>533</v>
      </c>
      <c r="G372" s="27">
        <f t="shared" si="108"/>
        <v>1572</v>
      </c>
      <c r="H372" s="27" t="str">
        <f t="shared" si="109"/>
        <v>6-1-06-1572</v>
      </c>
      <c r="I372" s="26" t="s">
        <v>341</v>
      </c>
      <c r="J372" s="28">
        <f>SUM(K372:V372)</f>
        <v>0</v>
      </c>
      <c r="K372" s="28">
        <v>0</v>
      </c>
      <c r="L372" s="28">
        <v>0</v>
      </c>
      <c r="M372" s="28">
        <v>0</v>
      </c>
      <c r="N372" s="28">
        <v>0</v>
      </c>
      <c r="O372" s="28">
        <v>0</v>
      </c>
      <c r="P372" s="28">
        <v>0</v>
      </c>
      <c r="Q372" s="28">
        <v>0</v>
      </c>
      <c r="R372" s="28">
        <v>0</v>
      </c>
      <c r="S372" s="28">
        <v>0</v>
      </c>
      <c r="T372" s="28">
        <v>0</v>
      </c>
      <c r="U372" s="28">
        <v>0</v>
      </c>
      <c r="V372" s="28">
        <v>0</v>
      </c>
      <c r="Z372" s="28"/>
      <c r="AA372" s="28"/>
    </row>
    <row r="373" spans="1:27" s="3" customFormat="1" x14ac:dyDescent="0.2">
      <c r="A373" s="25">
        <v>1573</v>
      </c>
      <c r="B373" s="26" t="s">
        <v>724</v>
      </c>
      <c r="C373" s="25">
        <v>1573</v>
      </c>
      <c r="D373" s="27">
        <v>6</v>
      </c>
      <c r="E373" s="27">
        <v>1</v>
      </c>
      <c r="F373" s="27" t="s">
        <v>533</v>
      </c>
      <c r="G373" s="27">
        <f t="shared" si="108"/>
        <v>1573</v>
      </c>
      <c r="H373" s="27" t="str">
        <f t="shared" si="109"/>
        <v>6-1-06-1573</v>
      </c>
      <c r="I373" s="26" t="s">
        <v>342</v>
      </c>
      <c r="J373" s="28">
        <f>SUM(K373:V373)</f>
        <v>0</v>
      </c>
      <c r="K373" s="28">
        <v>0</v>
      </c>
      <c r="L373" s="28">
        <v>0</v>
      </c>
      <c r="M373" s="28">
        <v>0</v>
      </c>
      <c r="N373" s="28">
        <v>0</v>
      </c>
      <c r="O373" s="28">
        <v>0</v>
      </c>
      <c r="P373" s="28">
        <v>0</v>
      </c>
      <c r="Q373" s="28">
        <v>0</v>
      </c>
      <c r="R373" s="28">
        <v>0</v>
      </c>
      <c r="S373" s="28">
        <v>0</v>
      </c>
      <c r="T373" s="28">
        <v>0</v>
      </c>
      <c r="U373" s="28">
        <v>0</v>
      </c>
      <c r="V373" s="28">
        <v>0</v>
      </c>
      <c r="Z373" s="28"/>
      <c r="AA373" s="28"/>
    </row>
    <row r="374" spans="1:27" s="3" customFormat="1" x14ac:dyDescent="0.2">
      <c r="A374" s="25">
        <v>1574</v>
      </c>
      <c r="B374" s="26" t="s">
        <v>725</v>
      </c>
      <c r="C374" s="25">
        <v>1574</v>
      </c>
      <c r="D374" s="27">
        <v>6</v>
      </c>
      <c r="E374" s="27">
        <v>1</v>
      </c>
      <c r="F374" s="27" t="s">
        <v>533</v>
      </c>
      <c r="G374" s="27">
        <f t="shared" si="108"/>
        <v>1574</v>
      </c>
      <c r="H374" s="27" t="str">
        <f t="shared" si="109"/>
        <v>6-1-06-1574</v>
      </c>
      <c r="I374" s="26" t="s">
        <v>343</v>
      </c>
      <c r="J374" s="28">
        <f>SUM(K374:V374)</f>
        <v>0</v>
      </c>
      <c r="K374" s="28">
        <v>0</v>
      </c>
      <c r="L374" s="28">
        <v>0</v>
      </c>
      <c r="M374" s="28">
        <v>0</v>
      </c>
      <c r="N374" s="28">
        <v>0</v>
      </c>
      <c r="O374" s="28">
        <v>0</v>
      </c>
      <c r="P374" s="28">
        <v>0</v>
      </c>
      <c r="Q374" s="28">
        <v>0</v>
      </c>
      <c r="R374" s="28">
        <v>0</v>
      </c>
      <c r="S374" s="28">
        <v>0</v>
      </c>
      <c r="T374" s="28">
        <v>0</v>
      </c>
      <c r="U374" s="28">
        <v>0</v>
      </c>
      <c r="V374" s="28">
        <v>0</v>
      </c>
      <c r="Z374" s="28"/>
      <c r="AA374" s="28"/>
    </row>
    <row r="375" spans="1:27" s="3" customFormat="1" x14ac:dyDescent="0.2">
      <c r="A375" s="25">
        <v>1576</v>
      </c>
      <c r="B375" s="26" t="s">
        <v>726</v>
      </c>
      <c r="C375" s="25">
        <v>1576</v>
      </c>
      <c r="D375" s="27">
        <v>6</v>
      </c>
      <c r="E375" s="27">
        <v>1</v>
      </c>
      <c r="F375" s="27" t="s">
        <v>533</v>
      </c>
      <c r="G375" s="27">
        <f t="shared" si="108"/>
        <v>1576</v>
      </c>
      <c r="H375" s="27" t="str">
        <f t="shared" si="109"/>
        <v>6-1-06-1576</v>
      </c>
      <c r="I375" s="26" t="s">
        <v>344</v>
      </c>
      <c r="J375" s="28">
        <f>SUM(K375:V375)</f>
        <v>0</v>
      </c>
      <c r="K375" s="28">
        <v>0</v>
      </c>
      <c r="L375" s="28">
        <v>0</v>
      </c>
      <c r="M375" s="28">
        <v>0</v>
      </c>
      <c r="N375" s="28">
        <v>0</v>
      </c>
      <c r="O375" s="28">
        <v>0</v>
      </c>
      <c r="P375" s="28">
        <v>0</v>
      </c>
      <c r="Q375" s="28">
        <v>0</v>
      </c>
      <c r="R375" s="28">
        <v>0</v>
      </c>
      <c r="S375" s="28">
        <v>0</v>
      </c>
      <c r="T375" s="28">
        <v>0</v>
      </c>
      <c r="U375" s="28">
        <v>0</v>
      </c>
      <c r="V375" s="28">
        <v>0</v>
      </c>
      <c r="Z375" s="28"/>
      <c r="AA375" s="28"/>
    </row>
    <row r="376" spans="1:27" s="3" customFormat="1" x14ac:dyDescent="0.2">
      <c r="A376" s="25">
        <v>1577</v>
      </c>
      <c r="B376" s="26" t="s">
        <v>727</v>
      </c>
      <c r="C376" s="25">
        <v>1577</v>
      </c>
      <c r="D376" s="27">
        <v>6</v>
      </c>
      <c r="E376" s="27">
        <v>1</v>
      </c>
      <c r="F376" s="27" t="s">
        <v>533</v>
      </c>
      <c r="G376" s="27">
        <f t="shared" si="108"/>
        <v>1577</v>
      </c>
      <c r="H376" s="27" t="str">
        <f t="shared" si="109"/>
        <v>6-1-06-1577</v>
      </c>
      <c r="I376" s="26" t="s">
        <v>345</v>
      </c>
      <c r="J376" s="28">
        <f>SUM(K376:V376)</f>
        <v>0</v>
      </c>
      <c r="K376" s="28">
        <v>0</v>
      </c>
      <c r="L376" s="28">
        <v>0</v>
      </c>
      <c r="M376" s="28">
        <v>0</v>
      </c>
      <c r="N376" s="28">
        <v>0</v>
      </c>
      <c r="O376" s="28">
        <v>0</v>
      </c>
      <c r="P376" s="28">
        <v>0</v>
      </c>
      <c r="Q376" s="28">
        <v>0</v>
      </c>
      <c r="R376" s="28">
        <v>0</v>
      </c>
      <c r="S376" s="28">
        <v>0</v>
      </c>
      <c r="T376" s="28">
        <v>0</v>
      </c>
      <c r="U376" s="28">
        <v>0</v>
      </c>
      <c r="V376" s="28">
        <v>0</v>
      </c>
      <c r="Z376" s="28"/>
      <c r="AA376" s="28"/>
    </row>
    <row r="377" spans="1:27" s="3" customFormat="1" x14ac:dyDescent="0.2">
      <c r="A377" s="25">
        <v>1578</v>
      </c>
      <c r="B377" s="26" t="s">
        <v>728</v>
      </c>
      <c r="C377" s="25">
        <v>1578</v>
      </c>
      <c r="D377" s="27">
        <v>6</v>
      </c>
      <c r="E377" s="27">
        <v>1</v>
      </c>
      <c r="F377" s="27" t="s">
        <v>533</v>
      </c>
      <c r="G377" s="27">
        <f t="shared" si="108"/>
        <v>1578</v>
      </c>
      <c r="H377" s="27" t="str">
        <f t="shared" si="109"/>
        <v>6-1-06-1578</v>
      </c>
      <c r="I377" s="26" t="s">
        <v>346</v>
      </c>
      <c r="J377" s="28">
        <f>SUM(K377:V377)</f>
        <v>0</v>
      </c>
      <c r="K377" s="28">
        <v>0</v>
      </c>
      <c r="L377" s="28">
        <v>0</v>
      </c>
      <c r="M377" s="28">
        <v>0</v>
      </c>
      <c r="N377" s="28">
        <v>0</v>
      </c>
      <c r="O377" s="28">
        <v>0</v>
      </c>
      <c r="P377" s="28">
        <v>0</v>
      </c>
      <c r="Q377" s="28">
        <v>0</v>
      </c>
      <c r="R377" s="28">
        <v>0</v>
      </c>
      <c r="S377" s="28">
        <v>0</v>
      </c>
      <c r="T377" s="28">
        <v>0</v>
      </c>
      <c r="U377" s="28">
        <v>0</v>
      </c>
      <c r="V377" s="28">
        <v>0</v>
      </c>
      <c r="Z377" s="28"/>
      <c r="AA377" s="28"/>
    </row>
    <row r="378" spans="1:27" s="3" customFormat="1" x14ac:dyDescent="0.2">
      <c r="A378" s="25">
        <v>1579</v>
      </c>
      <c r="B378" s="26" t="s">
        <v>729</v>
      </c>
      <c r="C378" s="25">
        <v>1579</v>
      </c>
      <c r="D378" s="27">
        <v>6</v>
      </c>
      <c r="E378" s="27">
        <v>1</v>
      </c>
      <c r="F378" s="27" t="s">
        <v>533</v>
      </c>
      <c r="G378" s="27">
        <f t="shared" si="108"/>
        <v>1579</v>
      </c>
      <c r="H378" s="27" t="str">
        <f t="shared" si="109"/>
        <v>6-1-06-1579</v>
      </c>
      <c r="I378" s="26" t="s">
        <v>347</v>
      </c>
      <c r="J378" s="28">
        <f>SUM(K378:V378)</f>
        <v>0</v>
      </c>
      <c r="K378" s="28">
        <v>0</v>
      </c>
      <c r="L378" s="28">
        <v>0</v>
      </c>
      <c r="M378" s="28">
        <v>0</v>
      </c>
      <c r="N378" s="28">
        <v>0</v>
      </c>
      <c r="O378" s="28">
        <v>0</v>
      </c>
      <c r="P378" s="28">
        <v>0</v>
      </c>
      <c r="Q378" s="28">
        <v>0</v>
      </c>
      <c r="R378" s="28">
        <v>0</v>
      </c>
      <c r="S378" s="28">
        <v>0</v>
      </c>
      <c r="T378" s="28">
        <v>0</v>
      </c>
      <c r="U378" s="28">
        <v>0</v>
      </c>
      <c r="V378" s="28">
        <v>0</v>
      </c>
      <c r="Z378" s="28"/>
      <c r="AA378" s="28"/>
    </row>
    <row r="379" spans="1:27" s="3" customFormat="1" x14ac:dyDescent="0.2">
      <c r="A379" s="25">
        <v>1580</v>
      </c>
      <c r="B379" s="26" t="s">
        <v>730</v>
      </c>
      <c r="C379" s="25">
        <v>1580</v>
      </c>
      <c r="D379" s="27">
        <v>6</v>
      </c>
      <c r="E379" s="27">
        <v>1</v>
      </c>
      <c r="F379" s="27" t="s">
        <v>533</v>
      </c>
      <c r="G379" s="27">
        <f t="shared" si="108"/>
        <v>1580</v>
      </c>
      <c r="H379" s="27" t="str">
        <f t="shared" si="109"/>
        <v>6-1-06-1580</v>
      </c>
      <c r="I379" s="26" t="s">
        <v>348</v>
      </c>
      <c r="J379" s="28">
        <f>SUM(K379:V379)</f>
        <v>0</v>
      </c>
      <c r="K379" s="28">
        <v>0</v>
      </c>
      <c r="L379" s="28">
        <v>0</v>
      </c>
      <c r="M379" s="28">
        <v>0</v>
      </c>
      <c r="N379" s="28">
        <v>0</v>
      </c>
      <c r="O379" s="28">
        <v>0</v>
      </c>
      <c r="P379" s="28">
        <v>0</v>
      </c>
      <c r="Q379" s="28">
        <v>0</v>
      </c>
      <c r="R379" s="28">
        <v>0</v>
      </c>
      <c r="S379" s="28">
        <v>0</v>
      </c>
      <c r="T379" s="28">
        <v>0</v>
      </c>
      <c r="U379" s="28">
        <v>0</v>
      </c>
      <c r="V379" s="28">
        <v>0</v>
      </c>
      <c r="Z379" s="28"/>
      <c r="AA379" s="28"/>
    </row>
    <row r="380" spans="1:27" s="3" customFormat="1" x14ac:dyDescent="0.2">
      <c r="A380" s="25">
        <v>1581</v>
      </c>
      <c r="B380" s="26" t="s">
        <v>731</v>
      </c>
      <c r="C380" s="25">
        <v>1581</v>
      </c>
      <c r="D380" s="27">
        <v>6</v>
      </c>
      <c r="E380" s="27">
        <v>1</v>
      </c>
      <c r="F380" s="27" t="s">
        <v>533</v>
      </c>
      <c r="G380" s="27">
        <f t="shared" si="108"/>
        <v>1581</v>
      </c>
      <c r="H380" s="27" t="str">
        <f t="shared" si="109"/>
        <v>6-1-06-1581</v>
      </c>
      <c r="I380" s="26" t="s">
        <v>349</v>
      </c>
      <c r="J380" s="28">
        <f>SUM(K380:V380)</f>
        <v>0</v>
      </c>
      <c r="K380" s="28">
        <v>0</v>
      </c>
      <c r="L380" s="28">
        <v>0</v>
      </c>
      <c r="M380" s="28">
        <v>0</v>
      </c>
      <c r="N380" s="28">
        <v>0</v>
      </c>
      <c r="O380" s="28">
        <v>0</v>
      </c>
      <c r="P380" s="28">
        <v>0</v>
      </c>
      <c r="Q380" s="28">
        <v>0</v>
      </c>
      <c r="R380" s="28">
        <v>0</v>
      </c>
      <c r="S380" s="28">
        <v>0</v>
      </c>
      <c r="T380" s="28">
        <v>0</v>
      </c>
      <c r="U380" s="28">
        <v>0</v>
      </c>
      <c r="V380" s="28">
        <v>0</v>
      </c>
      <c r="Z380" s="28"/>
      <c r="AA380" s="28"/>
    </row>
    <row r="381" spans="1:27" s="3" customFormat="1" x14ac:dyDescent="0.2">
      <c r="A381" s="25">
        <v>1616</v>
      </c>
      <c r="B381" s="26" t="s">
        <v>732</v>
      </c>
      <c r="C381" s="25">
        <v>1616</v>
      </c>
      <c r="D381" s="27">
        <v>6</v>
      </c>
      <c r="E381" s="27">
        <v>1</v>
      </c>
      <c r="F381" s="27" t="s">
        <v>533</v>
      </c>
      <c r="G381" s="27">
        <f t="shared" si="108"/>
        <v>1616</v>
      </c>
      <c r="H381" s="27" t="str">
        <f t="shared" si="109"/>
        <v>6-1-06-1616</v>
      </c>
      <c r="I381" s="26" t="s">
        <v>350</v>
      </c>
      <c r="J381" s="28">
        <f>SUM(K381:V381)</f>
        <v>50784.679400000001</v>
      </c>
      <c r="K381" s="28">
        <v>3652.5059999999994</v>
      </c>
      <c r="L381" s="28">
        <v>6108.2579999999998</v>
      </c>
      <c r="M381" s="28">
        <v>3562.884</v>
      </c>
      <c r="N381" s="28">
        <v>3530.7479999999996</v>
      </c>
      <c r="O381" s="28">
        <v>2395.1459999999997</v>
      </c>
      <c r="P381" s="28">
        <v>2395.1460000000002</v>
      </c>
      <c r="Q381" s="28">
        <v>5878.3140000000003</v>
      </c>
      <c r="R381" s="28">
        <v>5897.7359999999999</v>
      </c>
      <c r="S381" s="28">
        <v>588.822</v>
      </c>
      <c r="T381" s="28">
        <v>4041.2475999999997</v>
      </c>
      <c r="U381" s="28">
        <v>3912.1887999999999</v>
      </c>
      <c r="V381" s="28">
        <v>8821.6829999999991</v>
      </c>
      <c r="Z381" s="28"/>
      <c r="AA381" s="28"/>
    </row>
    <row r="382" spans="1:27" s="3" customFormat="1" x14ac:dyDescent="0.2">
      <c r="A382" s="25">
        <v>1617</v>
      </c>
      <c r="B382" s="26" t="s">
        <v>733</v>
      </c>
      <c r="C382" s="25">
        <v>1617</v>
      </c>
      <c r="D382" s="27">
        <v>6</v>
      </c>
      <c r="E382" s="27">
        <v>1</v>
      </c>
      <c r="F382" s="27" t="s">
        <v>533</v>
      </c>
      <c r="G382" s="27">
        <f t="shared" si="108"/>
        <v>1617</v>
      </c>
      <c r="H382" s="27" t="str">
        <f t="shared" si="109"/>
        <v>6-1-06-1617</v>
      </c>
      <c r="I382" s="26" t="s">
        <v>351</v>
      </c>
      <c r="J382" s="28">
        <f>SUM(K382:V382)</f>
        <v>370315.08019999997</v>
      </c>
      <c r="K382" s="28">
        <v>35545.847999999998</v>
      </c>
      <c r="L382" s="28">
        <v>27302.709200000005</v>
      </c>
      <c r="M382" s="28">
        <v>30617.886000000002</v>
      </c>
      <c r="N382" s="28">
        <v>28325.637599999998</v>
      </c>
      <c r="O382" s="28">
        <v>30225.207999999999</v>
      </c>
      <c r="P382" s="28">
        <v>24115.213200000002</v>
      </c>
      <c r="Q382" s="28">
        <v>40588.703999999998</v>
      </c>
      <c r="R382" s="28">
        <v>32755.32</v>
      </c>
      <c r="S382" s="28">
        <v>26595.425999999999</v>
      </c>
      <c r="T382" s="28">
        <v>23364.283800000001</v>
      </c>
      <c r="U382" s="28">
        <v>25935.2834</v>
      </c>
      <c r="V382" s="28">
        <v>44943.561000000002</v>
      </c>
      <c r="Z382" s="28"/>
      <c r="AA382" s="28"/>
    </row>
    <row r="383" spans="1:27" s="3" customFormat="1" x14ac:dyDescent="0.2">
      <c r="A383" s="25">
        <v>1595</v>
      </c>
      <c r="B383" s="26" t="s">
        <v>734</v>
      </c>
      <c r="C383" s="25">
        <v>1595</v>
      </c>
      <c r="D383" s="27">
        <v>6</v>
      </c>
      <c r="E383" s="27">
        <v>1</v>
      </c>
      <c r="F383" s="27" t="s">
        <v>533</v>
      </c>
      <c r="G383" s="27">
        <f t="shared" si="108"/>
        <v>1595</v>
      </c>
      <c r="H383" s="27" t="str">
        <f t="shared" si="109"/>
        <v>6-1-06-1595</v>
      </c>
      <c r="I383" s="26" t="s">
        <v>352</v>
      </c>
      <c r="J383" s="28">
        <f>SUM(K383:V383)</f>
        <v>0</v>
      </c>
      <c r="K383" s="28">
        <v>0</v>
      </c>
      <c r="L383" s="28">
        <v>0</v>
      </c>
      <c r="M383" s="28">
        <v>0</v>
      </c>
      <c r="N383" s="28">
        <v>0</v>
      </c>
      <c r="O383" s="28">
        <v>0</v>
      </c>
      <c r="P383" s="28">
        <v>0</v>
      </c>
      <c r="Q383" s="28">
        <v>0</v>
      </c>
      <c r="R383" s="28">
        <v>0</v>
      </c>
      <c r="S383" s="28">
        <v>0</v>
      </c>
      <c r="T383" s="28">
        <v>0</v>
      </c>
      <c r="U383" s="28">
        <v>0</v>
      </c>
      <c r="V383" s="28">
        <v>0</v>
      </c>
      <c r="Z383" s="28"/>
      <c r="AA383" s="28"/>
    </row>
    <row r="384" spans="1:27" s="3" customFormat="1" x14ac:dyDescent="0.2">
      <c r="A384" s="25">
        <v>1613</v>
      </c>
      <c r="B384" s="26" t="s">
        <v>735</v>
      </c>
      <c r="C384" s="25">
        <v>1613</v>
      </c>
      <c r="D384" s="27">
        <v>6</v>
      </c>
      <c r="E384" s="27">
        <v>1</v>
      </c>
      <c r="F384" s="27" t="s">
        <v>533</v>
      </c>
      <c r="G384" s="27">
        <f t="shared" si="108"/>
        <v>1613</v>
      </c>
      <c r="H384" s="27" t="str">
        <f t="shared" si="109"/>
        <v>6-1-06-1613</v>
      </c>
      <c r="I384" s="26" t="s">
        <v>353</v>
      </c>
      <c r="J384" s="28">
        <f>SUM(K384:V384)</f>
        <v>1177435.1810000001</v>
      </c>
      <c r="K384" s="28">
        <v>0</v>
      </c>
      <c r="L384" s="28">
        <v>80642.69200000001</v>
      </c>
      <c r="M384" s="28">
        <v>85821.309600000008</v>
      </c>
      <c r="N384" s="28">
        <v>100142.6608</v>
      </c>
      <c r="O384" s="28">
        <v>74768.808399999994</v>
      </c>
      <c r="P384" s="28">
        <v>150946.06280000001</v>
      </c>
      <c r="Q384" s="28">
        <v>120051.7032</v>
      </c>
      <c r="R384" s="28">
        <v>0</v>
      </c>
      <c r="S384" s="28">
        <v>66963.613599999997</v>
      </c>
      <c r="T384" s="28">
        <v>84349.608200000002</v>
      </c>
      <c r="U384" s="28">
        <v>78247.595400000006</v>
      </c>
      <c r="V384" s="28">
        <v>335501.12699999998</v>
      </c>
      <c r="Z384" s="28"/>
      <c r="AA384" s="28"/>
    </row>
    <row r="385" spans="1:27" s="3" customFormat="1" x14ac:dyDescent="0.2">
      <c r="A385" s="25">
        <v>1614</v>
      </c>
      <c r="B385" s="26" t="s">
        <v>736</v>
      </c>
      <c r="C385" s="25">
        <v>1614</v>
      </c>
      <c r="D385" s="27">
        <v>6</v>
      </c>
      <c r="E385" s="27">
        <v>1</v>
      </c>
      <c r="F385" s="27" t="s">
        <v>533</v>
      </c>
      <c r="G385" s="27">
        <f t="shared" si="108"/>
        <v>1614</v>
      </c>
      <c r="H385" s="27" t="str">
        <f t="shared" si="109"/>
        <v>6-1-06-1614</v>
      </c>
      <c r="I385" s="26" t="s">
        <v>354</v>
      </c>
      <c r="J385" s="28">
        <f>SUM(K385:V385)</f>
        <v>219599.28899999999</v>
      </c>
      <c r="K385" s="28">
        <v>0</v>
      </c>
      <c r="L385" s="28">
        <v>0</v>
      </c>
      <c r="M385" s="28">
        <v>5394.48</v>
      </c>
      <c r="N385" s="28">
        <v>20795.84</v>
      </c>
      <c r="O385" s="28">
        <v>5003.4399999999996</v>
      </c>
      <c r="P385" s="28">
        <v>36588.239999999998</v>
      </c>
      <c r="Q385" s="28">
        <v>5394.48</v>
      </c>
      <c r="R385" s="28">
        <v>21483.696</v>
      </c>
      <c r="S385" s="28">
        <v>20401.170399999999</v>
      </c>
      <c r="T385" s="28">
        <v>58296.321200000006</v>
      </c>
      <c r="U385" s="28">
        <v>46241.621400000004</v>
      </c>
      <c r="V385" s="28">
        <v>0</v>
      </c>
      <c r="Z385" s="28"/>
      <c r="AA385" s="28"/>
    </row>
    <row r="386" spans="1:27" s="3" customFormat="1" x14ac:dyDescent="0.2">
      <c r="A386" s="25">
        <v>1615</v>
      </c>
      <c r="B386" s="26" t="s">
        <v>737</v>
      </c>
      <c r="C386" s="25">
        <v>1615</v>
      </c>
      <c r="D386" s="27">
        <v>6</v>
      </c>
      <c r="E386" s="27">
        <v>1</v>
      </c>
      <c r="F386" s="27" t="s">
        <v>533</v>
      </c>
      <c r="G386" s="27">
        <f t="shared" si="108"/>
        <v>1615</v>
      </c>
      <c r="H386" s="27" t="str">
        <f t="shared" si="109"/>
        <v>6-1-06-1615</v>
      </c>
      <c r="I386" s="26" t="s">
        <v>355</v>
      </c>
      <c r="J386" s="28">
        <f>SUM(K386:V386)</f>
        <v>107988.8524</v>
      </c>
      <c r="K386" s="28">
        <v>10006.879999999999</v>
      </c>
      <c r="L386" s="28">
        <v>0</v>
      </c>
      <c r="M386" s="28">
        <v>0</v>
      </c>
      <c r="N386" s="28">
        <v>0</v>
      </c>
      <c r="O386" s="28">
        <v>0</v>
      </c>
      <c r="P386" s="28">
        <v>0</v>
      </c>
      <c r="Q386" s="28">
        <v>16183.44</v>
      </c>
      <c r="R386" s="28">
        <v>8510.8503999999994</v>
      </c>
      <c r="S386" s="28">
        <v>55887.306799999998</v>
      </c>
      <c r="T386" s="28">
        <v>5281.8922000000002</v>
      </c>
      <c r="U386" s="28">
        <v>467.88299999999998</v>
      </c>
      <c r="V386" s="28">
        <v>11650.6</v>
      </c>
      <c r="Z386" s="28"/>
      <c r="AA386" s="28"/>
    </row>
    <row r="387" spans="1:27" s="3" customFormat="1" x14ac:dyDescent="0.2">
      <c r="A387" s="25">
        <v>1622</v>
      </c>
      <c r="B387" s="26" t="s">
        <v>738</v>
      </c>
      <c r="C387" s="25">
        <v>1622</v>
      </c>
      <c r="D387" s="27">
        <v>6</v>
      </c>
      <c r="E387" s="27">
        <v>1</v>
      </c>
      <c r="F387" s="27" t="s">
        <v>533</v>
      </c>
      <c r="G387" s="27">
        <f t="shared" si="108"/>
        <v>1622</v>
      </c>
      <c r="H387" s="27" t="str">
        <f t="shared" si="109"/>
        <v>6-1-06-1622</v>
      </c>
      <c r="I387" s="26" t="s">
        <v>356</v>
      </c>
      <c r="J387" s="28">
        <f>SUM(K387:V387)</f>
        <v>0</v>
      </c>
      <c r="K387" s="28">
        <v>0</v>
      </c>
      <c r="L387" s="28">
        <v>0</v>
      </c>
      <c r="M387" s="28">
        <v>0</v>
      </c>
      <c r="N387" s="28">
        <v>0</v>
      </c>
      <c r="O387" s="28">
        <v>0</v>
      </c>
      <c r="P387" s="28">
        <v>0</v>
      </c>
      <c r="Q387" s="28">
        <v>0</v>
      </c>
      <c r="R387" s="28">
        <v>0</v>
      </c>
      <c r="S387" s="28">
        <v>0</v>
      </c>
      <c r="T387" s="28">
        <v>0</v>
      </c>
      <c r="U387" s="28">
        <v>0</v>
      </c>
      <c r="V387" s="28">
        <v>0</v>
      </c>
      <c r="Z387" s="28"/>
      <c r="AA387" s="28"/>
    </row>
    <row r="388" spans="1:27" s="3" customFormat="1" x14ac:dyDescent="0.2">
      <c r="A388" s="25">
        <v>1623</v>
      </c>
      <c r="B388" s="26" t="s">
        <v>739</v>
      </c>
      <c r="C388" s="25">
        <v>1623</v>
      </c>
      <c r="D388" s="27">
        <v>6</v>
      </c>
      <c r="E388" s="27">
        <v>1</v>
      </c>
      <c r="F388" s="27" t="s">
        <v>533</v>
      </c>
      <c r="G388" s="27">
        <f t="shared" si="108"/>
        <v>1623</v>
      </c>
      <c r="H388" s="27" t="str">
        <f t="shared" si="109"/>
        <v>6-1-06-1623</v>
      </c>
      <c r="I388" s="26" t="s">
        <v>357</v>
      </c>
      <c r="J388" s="28">
        <f>SUM(K388:V388)</f>
        <v>0</v>
      </c>
      <c r="K388" s="28">
        <v>0</v>
      </c>
      <c r="L388" s="28">
        <v>0</v>
      </c>
      <c r="M388" s="28">
        <v>0</v>
      </c>
      <c r="N388" s="28">
        <v>0</v>
      </c>
      <c r="O388" s="28">
        <v>0</v>
      </c>
      <c r="P388" s="28">
        <v>0</v>
      </c>
      <c r="Q388" s="28">
        <v>0</v>
      </c>
      <c r="R388" s="28">
        <v>0</v>
      </c>
      <c r="S388" s="28">
        <v>0</v>
      </c>
      <c r="T388" s="28">
        <v>0</v>
      </c>
      <c r="U388" s="28">
        <v>0</v>
      </c>
      <c r="V388" s="28">
        <v>0</v>
      </c>
      <c r="Z388" s="28"/>
      <c r="AA388" s="28"/>
    </row>
    <row r="389" spans="1:27" s="3" customFormat="1" x14ac:dyDescent="0.2">
      <c r="A389" s="29"/>
      <c r="B389" s="22"/>
      <c r="C389" s="29"/>
      <c r="D389" s="23">
        <v>6</v>
      </c>
      <c r="E389" s="23">
        <v>1</v>
      </c>
      <c r="F389" s="23" t="s">
        <v>534</v>
      </c>
      <c r="G389" s="23">
        <v>0</v>
      </c>
      <c r="H389" s="23" t="str">
        <f t="shared" si="109"/>
        <v>6-1-07-0</v>
      </c>
      <c r="I389" s="22" t="s">
        <v>358</v>
      </c>
      <c r="J389" s="24">
        <f>SUM(J390:J403)</f>
        <v>93164636.159400001</v>
      </c>
      <c r="K389" s="24">
        <f t="shared" ref="K389:V389" si="110">SUM(K390:K403)</f>
        <v>13476196.957600001</v>
      </c>
      <c r="L389" s="24">
        <f t="shared" si="110"/>
        <v>13628765.898800001</v>
      </c>
      <c r="M389" s="24">
        <f t="shared" si="110"/>
        <v>7088362.7464000005</v>
      </c>
      <c r="N389" s="24">
        <f t="shared" si="110"/>
        <v>3068490.0063999998</v>
      </c>
      <c r="O389" s="24">
        <f t="shared" si="110"/>
        <v>4327220.8876</v>
      </c>
      <c r="P389" s="24">
        <f t="shared" si="110"/>
        <v>16105035.6064</v>
      </c>
      <c r="Q389" s="24">
        <f t="shared" si="110"/>
        <v>4651536.6144000003</v>
      </c>
      <c r="R389" s="24">
        <f t="shared" si="110"/>
        <v>12101301.955600001</v>
      </c>
      <c r="S389" s="24">
        <f t="shared" si="110"/>
        <v>10617914.647600001</v>
      </c>
      <c r="T389" s="24">
        <f t="shared" si="110"/>
        <v>3018729.3473999999</v>
      </c>
      <c r="U389" s="24">
        <f t="shared" si="110"/>
        <v>1833048.4458000024</v>
      </c>
      <c r="V389" s="24">
        <f t="shared" si="110"/>
        <v>3248033.0453999997</v>
      </c>
      <c r="Z389" s="24">
        <v>93164636.159999996</v>
      </c>
      <c r="AA389" s="24">
        <f>Z389-J389</f>
        <v>5.9999525547027588E-4</v>
      </c>
    </row>
    <row r="390" spans="1:27" s="3" customFormat="1" x14ac:dyDescent="0.2">
      <c r="A390" s="25">
        <v>1403</v>
      </c>
      <c r="B390" s="26" t="s">
        <v>740</v>
      </c>
      <c r="C390" s="25">
        <v>1403</v>
      </c>
      <c r="D390" s="27">
        <v>6</v>
      </c>
      <c r="E390" s="27">
        <v>1</v>
      </c>
      <c r="F390" s="27" t="s">
        <v>534</v>
      </c>
      <c r="G390" s="27">
        <f t="shared" ref="G390:G403" si="111">+C390</f>
        <v>1403</v>
      </c>
      <c r="H390" s="27" t="str">
        <f t="shared" si="109"/>
        <v>6-1-07-1403</v>
      </c>
      <c r="I390" s="26" t="s">
        <v>359</v>
      </c>
      <c r="J390" s="28">
        <f>SUM(K390:V390)</f>
        <v>5956794.7399999993</v>
      </c>
      <c r="K390" s="28">
        <v>502194.68</v>
      </c>
      <c r="L390" s="28">
        <v>481333.32</v>
      </c>
      <c r="M390" s="28">
        <v>541454.16</v>
      </c>
      <c r="N390" s="28">
        <v>468320.84</v>
      </c>
      <c r="O390" s="28">
        <v>497269.76000000001</v>
      </c>
      <c r="P390" s="28">
        <v>515984.04</v>
      </c>
      <c r="Q390" s="28">
        <v>504105.68</v>
      </c>
      <c r="R390" s="28">
        <v>556211.76</v>
      </c>
      <c r="S390" s="28">
        <v>433524.52</v>
      </c>
      <c r="T390" s="28">
        <v>490994.14</v>
      </c>
      <c r="U390" s="28">
        <v>481286</v>
      </c>
      <c r="V390" s="28">
        <v>484115.84</v>
      </c>
      <c r="Z390" s="28"/>
      <c r="AA390" s="28"/>
    </row>
    <row r="391" spans="1:27" s="3" customFormat="1" x14ac:dyDescent="0.2">
      <c r="A391" s="25">
        <v>1594</v>
      </c>
      <c r="B391" s="26" t="s">
        <v>741</v>
      </c>
      <c r="C391" s="25">
        <v>1594</v>
      </c>
      <c r="D391" s="27">
        <v>6</v>
      </c>
      <c r="E391" s="27">
        <v>1</v>
      </c>
      <c r="F391" s="27" t="s">
        <v>534</v>
      </c>
      <c r="G391" s="27">
        <f t="shared" si="111"/>
        <v>1594</v>
      </c>
      <c r="H391" s="27" t="str">
        <f t="shared" si="109"/>
        <v>6-1-07-1594</v>
      </c>
      <c r="I391" s="26" t="s">
        <v>360</v>
      </c>
      <c r="J391" s="28">
        <f>SUM(K391:V391)</f>
        <v>0</v>
      </c>
      <c r="K391" s="28">
        <v>0</v>
      </c>
      <c r="L391" s="28">
        <v>0</v>
      </c>
      <c r="M391" s="28">
        <v>0</v>
      </c>
      <c r="N391" s="28">
        <v>0</v>
      </c>
      <c r="O391" s="28">
        <v>0</v>
      </c>
      <c r="P391" s="28">
        <v>0</v>
      </c>
      <c r="Q391" s="28">
        <v>0</v>
      </c>
      <c r="R391" s="28">
        <v>0</v>
      </c>
      <c r="S391" s="28">
        <v>0</v>
      </c>
      <c r="T391" s="28">
        <v>0</v>
      </c>
      <c r="U391" s="28">
        <v>0</v>
      </c>
      <c r="V391" s="28">
        <v>0</v>
      </c>
      <c r="Z391" s="28"/>
      <c r="AA391" s="28"/>
    </row>
    <row r="392" spans="1:27" s="3" customFormat="1" x14ac:dyDescent="0.2">
      <c r="A392" s="25">
        <v>1601</v>
      </c>
      <c r="B392" s="26" t="s">
        <v>742</v>
      </c>
      <c r="C392" s="25">
        <v>1601</v>
      </c>
      <c r="D392" s="27">
        <v>6</v>
      </c>
      <c r="E392" s="27">
        <v>1</v>
      </c>
      <c r="F392" s="27" t="s">
        <v>534</v>
      </c>
      <c r="G392" s="27">
        <f t="shared" si="111"/>
        <v>1601</v>
      </c>
      <c r="H392" s="27" t="str">
        <f t="shared" ref="H392:H415" si="112">CONCATENATE(D392,"-",E392,"-",F392,"-",G392)</f>
        <v>6-1-07-1601</v>
      </c>
      <c r="I392" s="26" t="s">
        <v>361</v>
      </c>
      <c r="J392" s="28">
        <f>SUM(K392:V392)</f>
        <v>0</v>
      </c>
      <c r="K392" s="28">
        <v>0</v>
      </c>
      <c r="L392" s="28">
        <v>0</v>
      </c>
      <c r="M392" s="28">
        <v>0</v>
      </c>
      <c r="N392" s="28">
        <v>0</v>
      </c>
      <c r="O392" s="28">
        <v>0</v>
      </c>
      <c r="P392" s="28">
        <v>0</v>
      </c>
      <c r="Q392" s="28">
        <v>0</v>
      </c>
      <c r="R392" s="28">
        <v>0</v>
      </c>
      <c r="S392" s="28">
        <v>0</v>
      </c>
      <c r="T392" s="28">
        <v>0</v>
      </c>
      <c r="U392" s="28">
        <v>0</v>
      </c>
      <c r="V392" s="28">
        <v>0</v>
      </c>
      <c r="Z392" s="28"/>
      <c r="AA392" s="28"/>
    </row>
    <row r="393" spans="1:27" s="3" customFormat="1" x14ac:dyDescent="0.2">
      <c r="A393" s="25">
        <v>1602</v>
      </c>
      <c r="B393" s="26" t="s">
        <v>743</v>
      </c>
      <c r="C393" s="25">
        <v>1602</v>
      </c>
      <c r="D393" s="27">
        <v>6</v>
      </c>
      <c r="E393" s="27">
        <v>1</v>
      </c>
      <c r="F393" s="27" t="s">
        <v>534</v>
      </c>
      <c r="G393" s="27">
        <f t="shared" si="111"/>
        <v>1602</v>
      </c>
      <c r="H393" s="27" t="str">
        <f t="shared" si="112"/>
        <v>6-1-07-1602</v>
      </c>
      <c r="I393" s="26" t="s">
        <v>362</v>
      </c>
      <c r="J393" s="28">
        <f>SUM(K393:V393)</f>
        <v>0</v>
      </c>
      <c r="K393" s="28">
        <v>0</v>
      </c>
      <c r="L393" s="28">
        <v>0</v>
      </c>
      <c r="M393" s="28">
        <v>0</v>
      </c>
      <c r="N393" s="28">
        <v>0</v>
      </c>
      <c r="O393" s="28">
        <v>0</v>
      </c>
      <c r="P393" s="28">
        <v>0</v>
      </c>
      <c r="Q393" s="28">
        <v>0</v>
      </c>
      <c r="R393" s="28">
        <v>0</v>
      </c>
      <c r="S393" s="28">
        <v>0</v>
      </c>
      <c r="T393" s="28">
        <v>0</v>
      </c>
      <c r="U393" s="28">
        <v>0</v>
      </c>
      <c r="V393" s="28">
        <v>0</v>
      </c>
      <c r="Z393" s="28"/>
      <c r="AA393" s="28"/>
    </row>
    <row r="394" spans="1:27" s="3" customFormat="1" x14ac:dyDescent="0.2">
      <c r="A394" s="25">
        <v>1603</v>
      </c>
      <c r="B394" s="26" t="s">
        <v>744</v>
      </c>
      <c r="C394" s="25">
        <v>1603</v>
      </c>
      <c r="D394" s="27">
        <v>6</v>
      </c>
      <c r="E394" s="27">
        <v>1</v>
      </c>
      <c r="F394" s="27" t="s">
        <v>534</v>
      </c>
      <c r="G394" s="27">
        <f t="shared" si="111"/>
        <v>1603</v>
      </c>
      <c r="H394" s="27" t="str">
        <f t="shared" si="112"/>
        <v>6-1-07-1603</v>
      </c>
      <c r="I394" s="26" t="s">
        <v>363</v>
      </c>
      <c r="J394" s="28">
        <f>SUM(K394:V394)</f>
        <v>0</v>
      </c>
      <c r="K394" s="28">
        <v>0</v>
      </c>
      <c r="L394" s="28">
        <v>0</v>
      </c>
      <c r="M394" s="28">
        <v>0</v>
      </c>
      <c r="N394" s="28">
        <v>0</v>
      </c>
      <c r="O394" s="28">
        <v>0</v>
      </c>
      <c r="P394" s="28">
        <v>0</v>
      </c>
      <c r="Q394" s="28">
        <v>0</v>
      </c>
      <c r="R394" s="28">
        <v>0</v>
      </c>
      <c r="S394" s="28">
        <v>0</v>
      </c>
      <c r="T394" s="28">
        <v>0</v>
      </c>
      <c r="U394" s="28">
        <v>0</v>
      </c>
      <c r="V394" s="28">
        <v>0</v>
      </c>
      <c r="Z394" s="28"/>
      <c r="AA394" s="28"/>
    </row>
    <row r="395" spans="1:27" s="3" customFormat="1" x14ac:dyDescent="0.2">
      <c r="A395" s="25">
        <v>1604</v>
      </c>
      <c r="B395" s="26" t="s">
        <v>745</v>
      </c>
      <c r="C395" s="25">
        <v>1604</v>
      </c>
      <c r="D395" s="27">
        <v>6</v>
      </c>
      <c r="E395" s="27">
        <v>1</v>
      </c>
      <c r="F395" s="27" t="s">
        <v>534</v>
      </c>
      <c r="G395" s="27">
        <f t="shared" si="111"/>
        <v>1604</v>
      </c>
      <c r="H395" s="27" t="str">
        <f t="shared" si="112"/>
        <v>6-1-07-1604</v>
      </c>
      <c r="I395" s="26" t="s">
        <v>364</v>
      </c>
      <c r="J395" s="28">
        <f>SUM(K395:V395)</f>
        <v>0</v>
      </c>
      <c r="K395" s="28">
        <v>0</v>
      </c>
      <c r="L395" s="28">
        <v>0</v>
      </c>
      <c r="M395" s="28">
        <v>0</v>
      </c>
      <c r="N395" s="28">
        <v>0</v>
      </c>
      <c r="O395" s="28">
        <v>0</v>
      </c>
      <c r="P395" s="28">
        <v>0</v>
      </c>
      <c r="Q395" s="28">
        <v>0</v>
      </c>
      <c r="R395" s="28">
        <v>0</v>
      </c>
      <c r="S395" s="28">
        <v>0</v>
      </c>
      <c r="T395" s="28">
        <v>0</v>
      </c>
      <c r="U395" s="28">
        <v>0</v>
      </c>
      <c r="V395" s="28">
        <v>0</v>
      </c>
      <c r="Z395" s="28"/>
      <c r="AA395" s="28"/>
    </row>
    <row r="396" spans="1:27" s="3" customFormat="1" x14ac:dyDescent="0.2">
      <c r="A396" s="25">
        <v>1605</v>
      </c>
      <c r="B396" s="26" t="s">
        <v>746</v>
      </c>
      <c r="C396" s="25">
        <v>1605</v>
      </c>
      <c r="D396" s="27">
        <v>6</v>
      </c>
      <c r="E396" s="27">
        <v>1</v>
      </c>
      <c r="F396" s="27" t="s">
        <v>534</v>
      </c>
      <c r="G396" s="27">
        <f t="shared" si="111"/>
        <v>1605</v>
      </c>
      <c r="H396" s="27" t="str">
        <f t="shared" si="112"/>
        <v>6-1-07-1605</v>
      </c>
      <c r="I396" s="26" t="s">
        <v>365</v>
      </c>
      <c r="J396" s="28">
        <f>SUM(K396:V396)</f>
        <v>0</v>
      </c>
      <c r="K396" s="28">
        <v>0</v>
      </c>
      <c r="L396" s="28">
        <v>0</v>
      </c>
      <c r="M396" s="28">
        <v>0</v>
      </c>
      <c r="N396" s="28">
        <v>0</v>
      </c>
      <c r="O396" s="28">
        <v>0</v>
      </c>
      <c r="P396" s="28">
        <v>0</v>
      </c>
      <c r="Q396" s="28">
        <v>0</v>
      </c>
      <c r="R396" s="28">
        <v>0</v>
      </c>
      <c r="S396" s="28">
        <v>0</v>
      </c>
      <c r="T396" s="28">
        <v>0</v>
      </c>
      <c r="U396" s="28">
        <v>0</v>
      </c>
      <c r="V396" s="28">
        <v>0</v>
      </c>
      <c r="Z396" s="28"/>
      <c r="AA396" s="28"/>
    </row>
    <row r="397" spans="1:27" s="3" customFormat="1" x14ac:dyDescent="0.2">
      <c r="A397" s="25">
        <v>1606</v>
      </c>
      <c r="B397" s="26" t="s">
        <v>747</v>
      </c>
      <c r="C397" s="25">
        <v>1606</v>
      </c>
      <c r="D397" s="27">
        <v>6</v>
      </c>
      <c r="E397" s="27">
        <v>1</v>
      </c>
      <c r="F397" s="27" t="s">
        <v>534</v>
      </c>
      <c r="G397" s="27">
        <f t="shared" si="111"/>
        <v>1606</v>
      </c>
      <c r="H397" s="27" t="str">
        <f t="shared" si="112"/>
        <v>6-1-07-1606</v>
      </c>
      <c r="I397" s="26" t="s">
        <v>366</v>
      </c>
      <c r="J397" s="28">
        <f>SUM(K397:V397)</f>
        <v>0</v>
      </c>
      <c r="K397" s="28">
        <v>0</v>
      </c>
      <c r="L397" s="28">
        <v>0</v>
      </c>
      <c r="M397" s="28">
        <v>0</v>
      </c>
      <c r="N397" s="28">
        <v>0</v>
      </c>
      <c r="O397" s="28">
        <v>0</v>
      </c>
      <c r="P397" s="28">
        <v>0</v>
      </c>
      <c r="Q397" s="28">
        <v>0</v>
      </c>
      <c r="R397" s="28">
        <v>0</v>
      </c>
      <c r="S397" s="28">
        <v>0</v>
      </c>
      <c r="T397" s="28">
        <v>0</v>
      </c>
      <c r="U397" s="28">
        <v>0</v>
      </c>
      <c r="V397" s="28">
        <v>0</v>
      </c>
      <c r="Z397" s="28"/>
      <c r="AA397" s="28"/>
    </row>
    <row r="398" spans="1:27" s="3" customFormat="1" x14ac:dyDescent="0.2">
      <c r="A398" s="25">
        <v>1607</v>
      </c>
      <c r="B398" s="26" t="s">
        <v>748</v>
      </c>
      <c r="C398" s="25">
        <v>1607</v>
      </c>
      <c r="D398" s="27">
        <v>6</v>
      </c>
      <c r="E398" s="27">
        <v>1</v>
      </c>
      <c r="F398" s="27" t="s">
        <v>534</v>
      </c>
      <c r="G398" s="27">
        <f t="shared" si="111"/>
        <v>1607</v>
      </c>
      <c r="H398" s="27" t="str">
        <f t="shared" si="112"/>
        <v>6-1-07-1607</v>
      </c>
      <c r="I398" s="26" t="s">
        <v>367</v>
      </c>
      <c r="J398" s="28">
        <f>SUM(K398:V398)</f>
        <v>0</v>
      </c>
      <c r="K398" s="28">
        <v>0</v>
      </c>
      <c r="L398" s="28">
        <v>0</v>
      </c>
      <c r="M398" s="28">
        <v>0</v>
      </c>
      <c r="N398" s="28">
        <v>0</v>
      </c>
      <c r="O398" s="28">
        <v>0</v>
      </c>
      <c r="P398" s="28">
        <v>0</v>
      </c>
      <c r="Q398" s="28">
        <v>0</v>
      </c>
      <c r="R398" s="28">
        <v>0</v>
      </c>
      <c r="S398" s="28">
        <v>0</v>
      </c>
      <c r="T398" s="28">
        <v>0</v>
      </c>
      <c r="U398" s="28">
        <v>0</v>
      </c>
      <c r="V398" s="28">
        <v>0</v>
      </c>
      <c r="Z398" s="28"/>
      <c r="AA398" s="28"/>
    </row>
    <row r="399" spans="1:27" s="3" customFormat="1" x14ac:dyDescent="0.2">
      <c r="A399" s="25">
        <v>1758</v>
      </c>
      <c r="B399" s="26" t="s">
        <v>749</v>
      </c>
      <c r="C399" s="25">
        <v>1758</v>
      </c>
      <c r="D399" s="27">
        <v>6</v>
      </c>
      <c r="E399" s="27">
        <v>1</v>
      </c>
      <c r="F399" s="27" t="s">
        <v>534</v>
      </c>
      <c r="G399" s="27">
        <f t="shared" si="111"/>
        <v>1758</v>
      </c>
      <c r="H399" s="27" t="str">
        <f t="shared" si="112"/>
        <v>6-1-07-1758</v>
      </c>
      <c r="I399" s="26" t="s">
        <v>368</v>
      </c>
      <c r="J399" s="28">
        <f>SUM(K399:V399)</f>
        <v>0</v>
      </c>
      <c r="K399" s="28">
        <v>0</v>
      </c>
      <c r="L399" s="28">
        <v>0</v>
      </c>
      <c r="M399" s="28">
        <v>0</v>
      </c>
      <c r="N399" s="28">
        <v>0</v>
      </c>
      <c r="O399" s="28">
        <v>0</v>
      </c>
      <c r="P399" s="28">
        <v>0</v>
      </c>
      <c r="Q399" s="28">
        <v>0</v>
      </c>
      <c r="R399" s="28">
        <v>0</v>
      </c>
      <c r="S399" s="28">
        <v>0</v>
      </c>
      <c r="T399" s="28">
        <v>0</v>
      </c>
      <c r="U399" s="28">
        <v>0</v>
      </c>
      <c r="V399" s="28">
        <v>0</v>
      </c>
      <c r="Z399" s="28"/>
      <c r="AA399" s="28"/>
    </row>
    <row r="400" spans="1:27" s="3" customFormat="1" x14ac:dyDescent="0.2">
      <c r="A400" s="25">
        <v>2054</v>
      </c>
      <c r="B400" s="26" t="s">
        <v>369</v>
      </c>
      <c r="C400" s="25">
        <v>2054</v>
      </c>
      <c r="D400" s="27">
        <v>6</v>
      </c>
      <c r="E400" s="27">
        <v>1</v>
      </c>
      <c r="F400" s="27" t="s">
        <v>534</v>
      </c>
      <c r="G400" s="27">
        <f t="shared" si="111"/>
        <v>2054</v>
      </c>
      <c r="H400" s="27" t="str">
        <f t="shared" si="112"/>
        <v>6-1-07-2054</v>
      </c>
      <c r="I400" s="26" t="s">
        <v>370</v>
      </c>
      <c r="J400" s="28">
        <f>SUM(K400:V400)</f>
        <v>0</v>
      </c>
      <c r="K400" s="28">
        <v>0</v>
      </c>
      <c r="L400" s="28">
        <v>0</v>
      </c>
      <c r="M400" s="28">
        <v>0</v>
      </c>
      <c r="N400" s="28">
        <v>0</v>
      </c>
      <c r="O400" s="28">
        <v>0</v>
      </c>
      <c r="P400" s="28">
        <v>0</v>
      </c>
      <c r="Q400" s="28">
        <v>0</v>
      </c>
      <c r="R400" s="28">
        <v>0</v>
      </c>
      <c r="S400" s="28">
        <v>0</v>
      </c>
      <c r="T400" s="28">
        <v>0</v>
      </c>
      <c r="U400" s="28">
        <v>0</v>
      </c>
      <c r="V400" s="28">
        <v>0</v>
      </c>
      <c r="Z400" s="28"/>
      <c r="AA400" s="28"/>
    </row>
    <row r="401" spans="1:27" s="3" customFormat="1" x14ac:dyDescent="0.2">
      <c r="A401" s="25">
        <v>2103</v>
      </c>
      <c r="B401" s="26" t="s">
        <v>750</v>
      </c>
      <c r="C401" s="25">
        <v>2103</v>
      </c>
      <c r="D401" s="27">
        <v>6</v>
      </c>
      <c r="E401" s="27">
        <v>1</v>
      </c>
      <c r="F401" s="27" t="s">
        <v>534</v>
      </c>
      <c r="G401" s="27">
        <f t="shared" si="111"/>
        <v>2103</v>
      </c>
      <c r="H401" s="27" t="str">
        <f t="shared" si="112"/>
        <v>6-1-07-2103</v>
      </c>
      <c r="I401" s="26" t="s">
        <v>371</v>
      </c>
      <c r="J401" s="28">
        <f>SUM(K401:V401)</f>
        <v>0</v>
      </c>
      <c r="K401" s="28">
        <v>0</v>
      </c>
      <c r="L401" s="28">
        <v>0</v>
      </c>
      <c r="M401" s="28">
        <v>0</v>
      </c>
      <c r="N401" s="28">
        <v>0</v>
      </c>
      <c r="O401" s="28">
        <v>0</v>
      </c>
      <c r="P401" s="28">
        <v>0</v>
      </c>
      <c r="Q401" s="28">
        <v>0</v>
      </c>
      <c r="R401" s="28">
        <v>0</v>
      </c>
      <c r="S401" s="28">
        <v>0</v>
      </c>
      <c r="T401" s="28">
        <v>0</v>
      </c>
      <c r="U401" s="28">
        <v>0</v>
      </c>
      <c r="V401" s="28">
        <v>0</v>
      </c>
      <c r="Z401" s="28"/>
      <c r="AA401" s="28"/>
    </row>
    <row r="402" spans="1:27" s="3" customFormat="1" x14ac:dyDescent="0.2">
      <c r="A402" s="25">
        <v>2104</v>
      </c>
      <c r="B402" s="26" t="s">
        <v>751</v>
      </c>
      <c r="C402" s="25">
        <v>2104</v>
      </c>
      <c r="D402" s="27">
        <v>6</v>
      </c>
      <c r="E402" s="27">
        <v>1</v>
      </c>
      <c r="F402" s="27" t="s">
        <v>534</v>
      </c>
      <c r="G402" s="27">
        <f t="shared" si="111"/>
        <v>2104</v>
      </c>
      <c r="H402" s="27" t="str">
        <f t="shared" si="112"/>
        <v>6-1-07-2104</v>
      </c>
      <c r="I402" s="26" t="s">
        <v>372</v>
      </c>
      <c r="J402" s="28">
        <f>SUM(K402:V402)</f>
        <v>0</v>
      </c>
      <c r="K402" s="28">
        <v>0</v>
      </c>
      <c r="L402" s="28">
        <v>0</v>
      </c>
      <c r="M402" s="28">
        <v>0</v>
      </c>
      <c r="N402" s="28">
        <v>0</v>
      </c>
      <c r="O402" s="28">
        <v>0</v>
      </c>
      <c r="P402" s="28">
        <v>0</v>
      </c>
      <c r="Q402" s="28">
        <v>0</v>
      </c>
      <c r="R402" s="28">
        <v>0</v>
      </c>
      <c r="S402" s="28">
        <v>0</v>
      </c>
      <c r="T402" s="28">
        <v>0</v>
      </c>
      <c r="U402" s="28">
        <v>0</v>
      </c>
      <c r="V402" s="28">
        <v>0</v>
      </c>
      <c r="Z402" s="28"/>
      <c r="AA402" s="28"/>
    </row>
    <row r="403" spans="1:27" s="3" customFormat="1" x14ac:dyDescent="0.2">
      <c r="A403" s="25">
        <v>2101</v>
      </c>
      <c r="B403" s="26" t="s">
        <v>752</v>
      </c>
      <c r="C403" s="25">
        <v>2101</v>
      </c>
      <c r="D403" s="27">
        <v>6</v>
      </c>
      <c r="E403" s="27">
        <v>1</v>
      </c>
      <c r="F403" s="27" t="s">
        <v>534</v>
      </c>
      <c r="G403" s="27">
        <f t="shared" si="111"/>
        <v>2101</v>
      </c>
      <c r="H403" s="27" t="str">
        <f t="shared" si="112"/>
        <v>6-1-07-2101</v>
      </c>
      <c r="I403" s="26" t="s">
        <v>358</v>
      </c>
      <c r="J403" s="28">
        <f>SUM(K403:V403)</f>
        <v>87207841.419400007</v>
      </c>
      <c r="K403" s="28">
        <v>12974002.277600002</v>
      </c>
      <c r="L403" s="28">
        <v>13147432.5788</v>
      </c>
      <c r="M403" s="28">
        <v>6546908.5864000004</v>
      </c>
      <c r="N403" s="28">
        <v>2600169.1664</v>
      </c>
      <c r="O403" s="28">
        <v>3829951.1275999998</v>
      </c>
      <c r="P403" s="28">
        <v>15589051.566400001</v>
      </c>
      <c r="Q403" s="28">
        <v>4147430.9344000001</v>
      </c>
      <c r="R403" s="28">
        <v>11545090.195600001</v>
      </c>
      <c r="S403" s="28">
        <v>10184390.127600001</v>
      </c>
      <c r="T403" s="28">
        <v>2527735.2073999997</v>
      </c>
      <c r="U403" s="28">
        <v>1351762.4458000024</v>
      </c>
      <c r="V403" s="28">
        <v>2763917.2053999999</v>
      </c>
      <c r="Z403" s="28"/>
      <c r="AA403" s="28"/>
    </row>
    <row r="404" spans="1:27" s="3" customFormat="1" x14ac:dyDescent="0.2">
      <c r="A404" s="25"/>
      <c r="B404" s="26"/>
      <c r="C404" s="25"/>
      <c r="D404" s="23">
        <v>6</v>
      </c>
      <c r="E404" s="23">
        <v>1</v>
      </c>
      <c r="F404" s="23" t="s">
        <v>535</v>
      </c>
      <c r="G404" s="23">
        <v>0</v>
      </c>
      <c r="H404" s="23" t="str">
        <f t="shared" si="112"/>
        <v>6-1-08-0</v>
      </c>
      <c r="I404" s="22" t="s">
        <v>373</v>
      </c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Z404" s="24">
        <v>0</v>
      </c>
      <c r="AA404" s="24">
        <f>Z404-J404</f>
        <v>0</v>
      </c>
    </row>
    <row r="405" spans="1:27" s="3" customFormat="1" x14ac:dyDescent="0.2">
      <c r="A405" s="25"/>
      <c r="B405" s="26"/>
      <c r="C405" s="25"/>
      <c r="D405" s="27">
        <v>6</v>
      </c>
      <c r="E405" s="27">
        <v>1</v>
      </c>
      <c r="F405" s="27" t="s">
        <v>535</v>
      </c>
      <c r="G405" s="27">
        <v>0</v>
      </c>
      <c r="H405" s="27" t="str">
        <f t="shared" si="112"/>
        <v>6-1-08-0</v>
      </c>
      <c r="I405" s="26"/>
      <c r="J405" s="28">
        <f>SUM(K405:V405)</f>
        <v>0</v>
      </c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Z405" s="28"/>
      <c r="AA405" s="28"/>
    </row>
    <row r="406" spans="1:27" s="3" customFormat="1" x14ac:dyDescent="0.2">
      <c r="A406" s="25"/>
      <c r="B406" s="26"/>
      <c r="C406" s="25"/>
      <c r="D406" s="23">
        <v>6</v>
      </c>
      <c r="E406" s="23">
        <v>1</v>
      </c>
      <c r="F406" s="46" t="s">
        <v>536</v>
      </c>
      <c r="G406" s="23">
        <v>0</v>
      </c>
      <c r="H406" s="23" t="str">
        <f t="shared" si="112"/>
        <v>6-1-09-0</v>
      </c>
      <c r="I406" s="22" t="s">
        <v>374</v>
      </c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Z406" s="28">
        <v>0</v>
      </c>
      <c r="AA406" s="24">
        <f>Z406-J406</f>
        <v>0</v>
      </c>
    </row>
    <row r="407" spans="1:27" s="3" customFormat="1" x14ac:dyDescent="0.2">
      <c r="A407" s="25"/>
      <c r="B407" s="26"/>
      <c r="C407" s="25"/>
      <c r="D407" s="27">
        <v>6</v>
      </c>
      <c r="E407" s="27">
        <v>1</v>
      </c>
      <c r="F407" s="47" t="s">
        <v>536</v>
      </c>
      <c r="G407" s="27">
        <v>0</v>
      </c>
      <c r="H407" s="27" t="str">
        <f t="shared" si="112"/>
        <v>6-1-09-0</v>
      </c>
      <c r="I407" s="26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Z407" s="28"/>
      <c r="AA407" s="28"/>
    </row>
    <row r="408" spans="1:27" s="3" customFormat="1" x14ac:dyDescent="0.2">
      <c r="A408" s="25"/>
      <c r="B408" s="26"/>
      <c r="C408" s="25"/>
      <c r="D408" s="23">
        <v>6</v>
      </c>
      <c r="E408" s="23">
        <v>1</v>
      </c>
      <c r="F408" s="46">
        <v>10</v>
      </c>
      <c r="G408" s="23">
        <v>0</v>
      </c>
      <c r="H408" s="23" t="str">
        <f t="shared" si="112"/>
        <v>6-1-10-0</v>
      </c>
      <c r="I408" s="22" t="s">
        <v>375</v>
      </c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Z408" s="28">
        <v>0</v>
      </c>
      <c r="AA408" s="24">
        <f>Z408-J408</f>
        <v>0</v>
      </c>
    </row>
    <row r="409" spans="1:27" s="3" customFormat="1" x14ac:dyDescent="0.2">
      <c r="A409" s="25"/>
      <c r="B409" s="26"/>
      <c r="C409" s="25"/>
      <c r="D409" s="27">
        <v>6</v>
      </c>
      <c r="E409" s="27">
        <v>1</v>
      </c>
      <c r="F409" s="47">
        <v>10</v>
      </c>
      <c r="G409" s="27">
        <v>0</v>
      </c>
      <c r="H409" s="27" t="str">
        <f t="shared" si="112"/>
        <v>6-1-10-0</v>
      </c>
      <c r="I409" s="26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Z409" s="28"/>
      <c r="AA409" s="28"/>
    </row>
    <row r="410" spans="1:27" s="3" customFormat="1" x14ac:dyDescent="0.2">
      <c r="A410" s="25"/>
      <c r="B410" s="26"/>
      <c r="C410" s="25"/>
      <c r="D410" s="23">
        <v>6</v>
      </c>
      <c r="E410" s="23">
        <v>1</v>
      </c>
      <c r="F410" s="46">
        <v>11</v>
      </c>
      <c r="G410" s="23">
        <v>0</v>
      </c>
      <c r="H410" s="23" t="str">
        <f t="shared" si="112"/>
        <v>6-1-11-0</v>
      </c>
      <c r="I410" s="22" t="s">
        <v>376</v>
      </c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Z410" s="28">
        <v>0</v>
      </c>
      <c r="AA410" s="24">
        <f>Z410-J410</f>
        <v>0</v>
      </c>
    </row>
    <row r="411" spans="1:27" s="3" customFormat="1" x14ac:dyDescent="0.2">
      <c r="A411" s="25"/>
      <c r="B411" s="26"/>
      <c r="C411" s="25"/>
      <c r="D411" s="27">
        <v>6</v>
      </c>
      <c r="E411" s="27">
        <v>1</v>
      </c>
      <c r="F411" s="47">
        <v>11</v>
      </c>
      <c r="G411" s="27">
        <v>0</v>
      </c>
      <c r="H411" s="27" t="str">
        <f t="shared" si="112"/>
        <v>6-1-11-0</v>
      </c>
      <c r="I411" s="26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Z411" s="28"/>
      <c r="AA411" s="28"/>
    </row>
    <row r="412" spans="1:27" s="3" customFormat="1" x14ac:dyDescent="0.2">
      <c r="A412" s="25"/>
      <c r="B412" s="26"/>
      <c r="C412" s="25"/>
      <c r="D412" s="23">
        <v>6</v>
      </c>
      <c r="E412" s="23">
        <v>1</v>
      </c>
      <c r="F412" s="46">
        <v>12</v>
      </c>
      <c r="G412" s="23">
        <v>0</v>
      </c>
      <c r="H412" s="23" t="str">
        <f t="shared" si="112"/>
        <v>6-1-12-0</v>
      </c>
      <c r="I412" s="22" t="s">
        <v>377</v>
      </c>
      <c r="J412" s="24">
        <f>J413</f>
        <v>9388966.3972000014</v>
      </c>
      <c r="K412" s="24">
        <f t="shared" ref="K412:V412" si="113">K413</f>
        <v>250628.79920000001</v>
      </c>
      <c r="L412" s="24">
        <f t="shared" si="113"/>
        <v>736789.50280000002</v>
      </c>
      <c r="M412" s="24">
        <f t="shared" si="113"/>
        <v>372739.84280000004</v>
      </c>
      <c r="N412" s="24">
        <f t="shared" si="113"/>
        <v>657855.81160000002</v>
      </c>
      <c r="O412" s="24">
        <f t="shared" si="113"/>
        <v>1379796.1216000002</v>
      </c>
      <c r="P412" s="24">
        <f t="shared" si="113"/>
        <v>544536.61080000002</v>
      </c>
      <c r="Q412" s="24">
        <f t="shared" si="113"/>
        <v>0</v>
      </c>
      <c r="R412" s="24">
        <f t="shared" si="113"/>
        <v>1248455.156</v>
      </c>
      <c r="S412" s="24">
        <f t="shared" si="113"/>
        <v>503275.17240000004</v>
      </c>
      <c r="T412" s="24">
        <f t="shared" si="113"/>
        <v>1289591.5916000002</v>
      </c>
      <c r="U412" s="24">
        <f t="shared" si="113"/>
        <v>1500212.7296</v>
      </c>
      <c r="V412" s="24">
        <f t="shared" si="113"/>
        <v>905085.0588</v>
      </c>
      <c r="Z412" s="28">
        <v>9388966.4000000004</v>
      </c>
      <c r="AA412" s="24">
        <f>Z412-J412</f>
        <v>2.7999989688396454E-3</v>
      </c>
    </row>
    <row r="413" spans="1:27" s="3" customFormat="1" x14ac:dyDescent="0.2">
      <c r="A413" s="25">
        <v>2615</v>
      </c>
      <c r="B413" s="26" t="s">
        <v>378</v>
      </c>
      <c r="C413" s="25">
        <v>2615</v>
      </c>
      <c r="D413" s="27">
        <v>6</v>
      </c>
      <c r="E413" s="27">
        <v>1</v>
      </c>
      <c r="F413" s="47">
        <v>12</v>
      </c>
      <c r="G413" s="27">
        <f>+C413</f>
        <v>2615</v>
      </c>
      <c r="H413" s="27" t="str">
        <f t="shared" si="112"/>
        <v>6-1-12-2615</v>
      </c>
      <c r="I413" s="26" t="s">
        <v>379</v>
      </c>
      <c r="J413" s="28">
        <f>SUM(K413:V413)</f>
        <v>9388966.3972000014</v>
      </c>
      <c r="K413" s="28">
        <v>250628.79920000001</v>
      </c>
      <c r="L413" s="28">
        <v>736789.50280000002</v>
      </c>
      <c r="M413" s="28">
        <v>372739.84280000004</v>
      </c>
      <c r="N413" s="28">
        <v>657855.81160000002</v>
      </c>
      <c r="O413" s="28">
        <v>1379796.1216000002</v>
      </c>
      <c r="P413" s="28">
        <v>544536.61080000002</v>
      </c>
      <c r="Q413" s="28">
        <v>0</v>
      </c>
      <c r="R413" s="28">
        <v>1248455.156</v>
      </c>
      <c r="S413" s="28">
        <v>503275.17240000004</v>
      </c>
      <c r="T413" s="28">
        <v>1289591.5916000002</v>
      </c>
      <c r="U413" s="28">
        <v>1500212.7296</v>
      </c>
      <c r="V413" s="28">
        <v>905085.0588</v>
      </c>
      <c r="Z413" s="28"/>
      <c r="AA413" s="28"/>
    </row>
    <row r="414" spans="1:27" s="3" customFormat="1" x14ac:dyDescent="0.2">
      <c r="A414" s="25"/>
      <c r="B414" s="26"/>
      <c r="C414" s="25"/>
      <c r="D414" s="23">
        <v>6</v>
      </c>
      <c r="E414" s="23">
        <v>1</v>
      </c>
      <c r="F414" s="46">
        <v>13</v>
      </c>
      <c r="G414" s="23">
        <v>0</v>
      </c>
      <c r="H414" s="23" t="str">
        <f t="shared" si="112"/>
        <v>6-1-13-0</v>
      </c>
      <c r="I414" s="22" t="s">
        <v>380</v>
      </c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Z414" s="28">
        <v>0</v>
      </c>
      <c r="AA414" s="24">
        <f>Z414-J414</f>
        <v>0</v>
      </c>
    </row>
    <row r="415" spans="1:27" s="3" customFormat="1" x14ac:dyDescent="0.2">
      <c r="A415" s="25"/>
      <c r="B415" s="26"/>
      <c r="C415" s="25"/>
      <c r="D415" s="27">
        <v>6</v>
      </c>
      <c r="E415" s="27">
        <v>1</v>
      </c>
      <c r="F415" s="47">
        <v>13</v>
      </c>
      <c r="G415" s="27">
        <v>0</v>
      </c>
      <c r="H415" s="27" t="str">
        <f t="shared" si="112"/>
        <v>6-1-13-0</v>
      </c>
      <c r="I415" s="26" t="s">
        <v>380</v>
      </c>
      <c r="J415" s="28">
        <f>SUM(K415:V415)</f>
        <v>0</v>
      </c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Z415" s="28"/>
      <c r="AA415" s="28"/>
    </row>
    <row r="416" spans="1:27" s="3" customFormat="1" x14ac:dyDescent="0.2">
      <c r="A416" s="25"/>
      <c r="B416" s="26"/>
      <c r="C416" s="25"/>
      <c r="D416" s="27"/>
      <c r="E416" s="27"/>
      <c r="F416" s="47"/>
      <c r="G416" s="27"/>
      <c r="H416" s="27"/>
      <c r="I416" s="26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Z416" s="28"/>
      <c r="AA416" s="28"/>
    </row>
    <row r="417" spans="1:27" s="3" customFormat="1" x14ac:dyDescent="0.2">
      <c r="A417" s="29"/>
      <c r="B417" s="19"/>
      <c r="C417" s="29"/>
      <c r="D417" s="20">
        <v>6</v>
      </c>
      <c r="E417" s="20">
        <v>2</v>
      </c>
      <c r="F417" s="20" t="s">
        <v>527</v>
      </c>
      <c r="G417" s="20">
        <v>0</v>
      </c>
      <c r="H417" s="20" t="str">
        <f t="shared" ref="H417:H437" si="114">CONCATENATE(D417,"-",E417,"-",F417,"-",G417)</f>
        <v>6-2-00-0</v>
      </c>
      <c r="I417" s="19" t="s">
        <v>381</v>
      </c>
      <c r="J417" s="21">
        <f>+J418</f>
        <v>0</v>
      </c>
      <c r="K417" s="21">
        <f t="shared" ref="K417:V418" si="115">+K418</f>
        <v>0</v>
      </c>
      <c r="L417" s="21">
        <f t="shared" si="115"/>
        <v>0</v>
      </c>
      <c r="M417" s="21">
        <f t="shared" si="115"/>
        <v>0</v>
      </c>
      <c r="N417" s="21">
        <f t="shared" si="115"/>
        <v>0</v>
      </c>
      <c r="O417" s="21">
        <f t="shared" si="115"/>
        <v>0</v>
      </c>
      <c r="P417" s="21">
        <f t="shared" si="115"/>
        <v>0</v>
      </c>
      <c r="Q417" s="21">
        <f t="shared" si="115"/>
        <v>0</v>
      </c>
      <c r="R417" s="21">
        <f t="shared" si="115"/>
        <v>0</v>
      </c>
      <c r="S417" s="21">
        <f t="shared" si="115"/>
        <v>0</v>
      </c>
      <c r="T417" s="21">
        <f t="shared" si="115"/>
        <v>0</v>
      </c>
      <c r="U417" s="21">
        <f t="shared" si="115"/>
        <v>0</v>
      </c>
      <c r="V417" s="21">
        <f t="shared" si="115"/>
        <v>0</v>
      </c>
      <c r="Z417" s="21"/>
      <c r="AA417" s="21"/>
    </row>
    <row r="418" spans="1:27" s="3" customFormat="1" x14ac:dyDescent="0.2">
      <c r="A418" s="29"/>
      <c r="B418" s="22"/>
      <c r="C418" s="29"/>
      <c r="D418" s="23">
        <v>6</v>
      </c>
      <c r="E418" s="23">
        <v>2</v>
      </c>
      <c r="F418" s="23" t="s">
        <v>528</v>
      </c>
      <c r="G418" s="23">
        <v>0</v>
      </c>
      <c r="H418" s="23" t="str">
        <f t="shared" si="114"/>
        <v>6-2-01-0</v>
      </c>
      <c r="I418" s="22" t="s">
        <v>381</v>
      </c>
      <c r="J418" s="24">
        <f>+J419</f>
        <v>0</v>
      </c>
      <c r="K418" s="24">
        <f t="shared" si="115"/>
        <v>0</v>
      </c>
      <c r="L418" s="24">
        <f t="shared" si="115"/>
        <v>0</v>
      </c>
      <c r="M418" s="24">
        <f t="shared" si="115"/>
        <v>0</v>
      </c>
      <c r="N418" s="24">
        <f t="shared" si="115"/>
        <v>0</v>
      </c>
      <c r="O418" s="24">
        <f t="shared" si="115"/>
        <v>0</v>
      </c>
      <c r="P418" s="24">
        <f t="shared" si="115"/>
        <v>0</v>
      </c>
      <c r="Q418" s="24">
        <f t="shared" si="115"/>
        <v>0</v>
      </c>
      <c r="R418" s="24">
        <f t="shared" si="115"/>
        <v>0</v>
      </c>
      <c r="S418" s="24">
        <f t="shared" si="115"/>
        <v>0</v>
      </c>
      <c r="T418" s="24">
        <f t="shared" si="115"/>
        <v>0</v>
      </c>
      <c r="U418" s="24">
        <f t="shared" si="115"/>
        <v>0</v>
      </c>
      <c r="V418" s="24">
        <f t="shared" si="115"/>
        <v>0</v>
      </c>
      <c r="Z418" s="24">
        <v>0</v>
      </c>
      <c r="AA418" s="24">
        <f>Z418-J418</f>
        <v>0</v>
      </c>
    </row>
    <row r="419" spans="1:27" s="3" customFormat="1" x14ac:dyDescent="0.2">
      <c r="A419" s="29"/>
      <c r="B419" s="26"/>
      <c r="C419" s="29"/>
      <c r="D419" s="27">
        <v>6</v>
      </c>
      <c r="E419" s="27">
        <v>2</v>
      </c>
      <c r="F419" s="27" t="s">
        <v>528</v>
      </c>
      <c r="G419" s="27">
        <v>0</v>
      </c>
      <c r="H419" s="27" t="str">
        <f t="shared" si="114"/>
        <v>6-2-01-0</v>
      </c>
      <c r="I419" s="26"/>
      <c r="J419" s="28">
        <f>SUM(K419:V419)</f>
        <v>0</v>
      </c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Z419" s="28"/>
      <c r="AA419" s="28"/>
    </row>
    <row r="420" spans="1:27" s="3" customFormat="1" x14ac:dyDescent="0.2">
      <c r="A420" s="29"/>
      <c r="B420" s="19"/>
      <c r="C420" s="29"/>
      <c r="D420" s="20">
        <v>6</v>
      </c>
      <c r="E420" s="20">
        <v>3</v>
      </c>
      <c r="F420" s="20" t="s">
        <v>527</v>
      </c>
      <c r="G420" s="20">
        <v>0</v>
      </c>
      <c r="H420" s="20" t="str">
        <f t="shared" si="114"/>
        <v>6-3-00-0</v>
      </c>
      <c r="I420" s="19" t="s">
        <v>382</v>
      </c>
      <c r="J420" s="21">
        <f>+J421+J425+J434</f>
        <v>3101027.8572</v>
      </c>
      <c r="K420" s="21">
        <f t="shared" ref="K420:V420" si="116">+K421+K425+K434</f>
        <v>276691.72960000002</v>
      </c>
      <c r="L420" s="21">
        <f t="shared" si="116"/>
        <v>325740.2512</v>
      </c>
      <c r="M420" s="21">
        <f t="shared" si="116"/>
        <v>255416.08559999999</v>
      </c>
      <c r="N420" s="21">
        <f t="shared" si="116"/>
        <v>196752.62880000001</v>
      </c>
      <c r="O420" s="21">
        <f t="shared" si="116"/>
        <v>199604.11640000003</v>
      </c>
      <c r="P420" s="21">
        <f t="shared" si="116"/>
        <v>305606.05920000008</v>
      </c>
      <c r="Q420" s="21">
        <f t="shared" si="116"/>
        <v>339493.73120000004</v>
      </c>
      <c r="R420" s="21">
        <f t="shared" si="116"/>
        <v>320217.91880000004</v>
      </c>
      <c r="S420" s="21">
        <f t="shared" si="116"/>
        <v>222874.69880000001</v>
      </c>
      <c r="T420" s="21">
        <f t="shared" si="116"/>
        <v>148570.71580000001</v>
      </c>
      <c r="U420" s="21">
        <f t="shared" si="116"/>
        <v>163718.41980000003</v>
      </c>
      <c r="V420" s="21">
        <f t="shared" si="116"/>
        <v>346341.50200000004</v>
      </c>
      <c r="Z420" s="21">
        <v>3101027.86</v>
      </c>
      <c r="AA420" s="21">
        <f>Z420-J420</f>
        <v>2.79999990016222E-3</v>
      </c>
    </row>
    <row r="421" spans="1:27" s="3" customFormat="1" x14ac:dyDescent="0.2">
      <c r="A421" s="29"/>
      <c r="B421" s="22"/>
      <c r="C421" s="29"/>
      <c r="D421" s="23">
        <v>6</v>
      </c>
      <c r="E421" s="23">
        <v>3</v>
      </c>
      <c r="F421" s="23" t="s">
        <v>528</v>
      </c>
      <c r="G421" s="23">
        <v>0</v>
      </c>
      <c r="H421" s="23" t="str">
        <f t="shared" si="114"/>
        <v>6-3-01-0</v>
      </c>
      <c r="I421" s="22" t="s">
        <v>46</v>
      </c>
      <c r="J421" s="24">
        <f>SUM(J422:J424)</f>
        <v>91861.130399999995</v>
      </c>
      <c r="K421" s="24">
        <f t="shared" ref="K421:V421" si="117">SUM(K422:K424)</f>
        <v>2828.5504000000001</v>
      </c>
      <c r="L421" s="24">
        <f t="shared" si="117"/>
        <v>48085.346400000002</v>
      </c>
      <c r="M421" s="24">
        <f t="shared" si="117"/>
        <v>5873.1607999999969</v>
      </c>
      <c r="N421" s="24">
        <f t="shared" si="117"/>
        <v>3112.8552000000063</v>
      </c>
      <c r="O421" s="24">
        <f t="shared" si="117"/>
        <v>2449.236399999997</v>
      </c>
      <c r="P421" s="24">
        <f t="shared" si="117"/>
        <v>4433.9879999999976</v>
      </c>
      <c r="Q421" s="24">
        <f t="shared" si="117"/>
        <v>4069.6448000000009</v>
      </c>
      <c r="R421" s="24">
        <f t="shared" si="117"/>
        <v>4729.6132000000052</v>
      </c>
      <c r="S421" s="24">
        <f t="shared" si="117"/>
        <v>5263.9339999999956</v>
      </c>
      <c r="T421" s="24">
        <f t="shared" si="117"/>
        <v>2187.6763999999944</v>
      </c>
      <c r="U421" s="24">
        <f t="shared" si="117"/>
        <v>2429.4582000000096</v>
      </c>
      <c r="V421" s="24">
        <f t="shared" si="117"/>
        <v>6397.6665999999914</v>
      </c>
      <c r="Z421" s="24">
        <v>91861.13</v>
      </c>
      <c r="AA421" s="24">
        <f>Z421-J421</f>
        <v>-3.9999998989515007E-4</v>
      </c>
    </row>
    <row r="422" spans="1:27" s="3" customFormat="1" x14ac:dyDescent="0.2">
      <c r="A422" s="25">
        <v>302</v>
      </c>
      <c r="B422" s="26" t="s">
        <v>753</v>
      </c>
      <c r="C422" s="25">
        <v>302</v>
      </c>
      <c r="D422" s="27">
        <v>6</v>
      </c>
      <c r="E422" s="27">
        <v>3</v>
      </c>
      <c r="F422" s="27" t="s">
        <v>528</v>
      </c>
      <c r="G422" s="27">
        <f>+C422</f>
        <v>302</v>
      </c>
      <c r="H422" s="27" t="str">
        <f t="shared" si="114"/>
        <v>6-3-01-302</v>
      </c>
      <c r="I422" s="26" t="s">
        <v>383</v>
      </c>
      <c r="J422" s="28">
        <f>SUM(K422:V422)</f>
        <v>0</v>
      </c>
      <c r="K422" s="28">
        <v>0</v>
      </c>
      <c r="L422" s="28">
        <v>0</v>
      </c>
      <c r="M422" s="28">
        <v>0</v>
      </c>
      <c r="N422" s="28">
        <v>0</v>
      </c>
      <c r="O422" s="28">
        <v>0</v>
      </c>
      <c r="P422" s="28">
        <v>0</v>
      </c>
      <c r="Q422" s="28">
        <v>0</v>
      </c>
      <c r="R422" s="28">
        <v>0</v>
      </c>
      <c r="S422" s="28">
        <v>0</v>
      </c>
      <c r="T422" s="28">
        <v>0</v>
      </c>
      <c r="U422" s="28">
        <v>0</v>
      </c>
      <c r="V422" s="28">
        <v>0</v>
      </c>
      <c r="Z422" s="28"/>
      <c r="AA422" s="28"/>
    </row>
    <row r="423" spans="1:27" s="3" customFormat="1" x14ac:dyDescent="0.2">
      <c r="A423" s="25">
        <v>1592</v>
      </c>
      <c r="B423" s="26" t="s">
        <v>384</v>
      </c>
      <c r="C423" s="25">
        <v>1592</v>
      </c>
      <c r="D423" s="27">
        <v>6</v>
      </c>
      <c r="E423" s="27">
        <v>3</v>
      </c>
      <c r="F423" s="27" t="s">
        <v>528</v>
      </c>
      <c r="G423" s="27">
        <f>+C423</f>
        <v>1592</v>
      </c>
      <c r="H423" s="27" t="str">
        <f t="shared" si="114"/>
        <v>6-3-01-1592</v>
      </c>
      <c r="I423" s="26" t="s">
        <v>385</v>
      </c>
      <c r="J423" s="28">
        <f>SUM(K423:V423)</f>
        <v>0</v>
      </c>
      <c r="K423" s="28">
        <v>0</v>
      </c>
      <c r="L423" s="28">
        <v>0</v>
      </c>
      <c r="M423" s="28">
        <v>0</v>
      </c>
      <c r="N423" s="28">
        <v>0</v>
      </c>
      <c r="O423" s="28">
        <v>0</v>
      </c>
      <c r="P423" s="28">
        <v>0</v>
      </c>
      <c r="Q423" s="28">
        <v>0</v>
      </c>
      <c r="R423" s="28">
        <v>0</v>
      </c>
      <c r="S423" s="28">
        <v>0</v>
      </c>
      <c r="T423" s="28">
        <v>0</v>
      </c>
      <c r="U423" s="28">
        <v>0</v>
      </c>
      <c r="V423" s="28">
        <v>0</v>
      </c>
      <c r="Z423" s="28"/>
      <c r="AA423" s="28"/>
    </row>
    <row r="424" spans="1:27" s="3" customFormat="1" x14ac:dyDescent="0.2">
      <c r="A424" s="25">
        <v>2052</v>
      </c>
      <c r="B424" s="26" t="s">
        <v>386</v>
      </c>
      <c r="C424" s="25">
        <v>2052</v>
      </c>
      <c r="D424" s="27">
        <v>6</v>
      </c>
      <c r="E424" s="27">
        <v>3</v>
      </c>
      <c r="F424" s="27" t="s">
        <v>528</v>
      </c>
      <c r="G424" s="27">
        <f>+C424</f>
        <v>2052</v>
      </c>
      <c r="H424" s="27" t="str">
        <f t="shared" si="114"/>
        <v>6-3-01-2052</v>
      </c>
      <c r="I424" s="26" t="s">
        <v>387</v>
      </c>
      <c r="J424" s="28">
        <f>SUM(K424:V424)</f>
        <v>91861.130399999995</v>
      </c>
      <c r="K424" s="28">
        <v>2828.5504000000001</v>
      </c>
      <c r="L424" s="28">
        <v>48085.346400000002</v>
      </c>
      <c r="M424" s="28">
        <v>5873.1607999999969</v>
      </c>
      <c r="N424" s="28">
        <v>3112.8552000000063</v>
      </c>
      <c r="O424" s="28">
        <v>2449.236399999997</v>
      </c>
      <c r="P424" s="28">
        <v>4433.9879999999976</v>
      </c>
      <c r="Q424" s="28">
        <v>4069.6448000000009</v>
      </c>
      <c r="R424" s="28">
        <v>4729.6132000000052</v>
      </c>
      <c r="S424" s="28">
        <v>5263.9339999999956</v>
      </c>
      <c r="T424" s="28">
        <v>2187.6763999999944</v>
      </c>
      <c r="U424" s="28">
        <v>2429.4582000000096</v>
      </c>
      <c r="V424" s="28">
        <v>6397.6665999999914</v>
      </c>
      <c r="Z424" s="28"/>
      <c r="AA424" s="28"/>
    </row>
    <row r="425" spans="1:27" s="3" customFormat="1" x14ac:dyDescent="0.2">
      <c r="A425" s="29"/>
      <c r="B425" s="22"/>
      <c r="C425" s="29"/>
      <c r="D425" s="23">
        <v>6</v>
      </c>
      <c r="E425" s="23">
        <v>3</v>
      </c>
      <c r="F425" s="23" t="s">
        <v>530</v>
      </c>
      <c r="G425" s="23">
        <v>0</v>
      </c>
      <c r="H425" s="23" t="str">
        <f t="shared" si="114"/>
        <v>6-3-02-0</v>
      </c>
      <c r="I425" s="22" t="s">
        <v>58</v>
      </c>
      <c r="J425" s="24">
        <f>SUM(J426:J433)</f>
        <v>3009166.7267999998</v>
      </c>
      <c r="K425" s="24">
        <f t="shared" ref="K425:V425" si="118">SUM(K426:K433)</f>
        <v>273863.17920000001</v>
      </c>
      <c r="L425" s="24">
        <f t="shared" si="118"/>
        <v>277654.90480000002</v>
      </c>
      <c r="M425" s="24">
        <f t="shared" si="118"/>
        <v>249542.92480000001</v>
      </c>
      <c r="N425" s="24">
        <f t="shared" si="118"/>
        <v>193639.77359999999</v>
      </c>
      <c r="O425" s="24">
        <f t="shared" si="118"/>
        <v>197154.88000000003</v>
      </c>
      <c r="P425" s="24">
        <f t="shared" si="118"/>
        <v>301172.07120000006</v>
      </c>
      <c r="Q425" s="24">
        <f t="shared" si="118"/>
        <v>335424.08640000003</v>
      </c>
      <c r="R425" s="24">
        <f t="shared" si="118"/>
        <v>315488.30560000002</v>
      </c>
      <c r="S425" s="24">
        <f t="shared" si="118"/>
        <v>217610.7648</v>
      </c>
      <c r="T425" s="24">
        <f t="shared" si="118"/>
        <v>146383.03940000001</v>
      </c>
      <c r="U425" s="24">
        <f t="shared" si="118"/>
        <v>161288.96160000001</v>
      </c>
      <c r="V425" s="24">
        <f t="shared" si="118"/>
        <v>339943.83540000004</v>
      </c>
      <c r="Z425" s="24">
        <v>3009166.73</v>
      </c>
      <c r="AA425" s="24">
        <f>Z425-J425</f>
        <v>3.2000001519918442E-3</v>
      </c>
    </row>
    <row r="426" spans="1:27" s="3" customFormat="1" x14ac:dyDescent="0.2">
      <c r="A426" s="25">
        <v>1585</v>
      </c>
      <c r="B426" s="26" t="s">
        <v>388</v>
      </c>
      <c r="C426" s="25">
        <v>1585</v>
      </c>
      <c r="D426" s="27">
        <v>6</v>
      </c>
      <c r="E426" s="27">
        <v>3</v>
      </c>
      <c r="F426" s="27" t="s">
        <v>530</v>
      </c>
      <c r="G426" s="27">
        <f t="shared" ref="G426:G433" si="119">+C426</f>
        <v>1585</v>
      </c>
      <c r="H426" s="27" t="str">
        <f t="shared" si="114"/>
        <v>6-3-02-1585</v>
      </c>
      <c r="I426" s="26" t="s">
        <v>389</v>
      </c>
      <c r="J426" s="28">
        <f>SUM(K426:V426)</f>
        <v>0</v>
      </c>
      <c r="K426" s="28">
        <v>0</v>
      </c>
      <c r="L426" s="28">
        <v>0</v>
      </c>
      <c r="M426" s="28">
        <v>0</v>
      </c>
      <c r="N426" s="28">
        <v>0</v>
      </c>
      <c r="O426" s="28">
        <v>0</v>
      </c>
      <c r="P426" s="28">
        <v>0</v>
      </c>
      <c r="Q426" s="28">
        <v>0</v>
      </c>
      <c r="R426" s="28">
        <v>0</v>
      </c>
      <c r="S426" s="28">
        <v>0</v>
      </c>
      <c r="T426" s="28">
        <v>0</v>
      </c>
      <c r="U426" s="28">
        <v>0</v>
      </c>
      <c r="V426" s="28">
        <v>0</v>
      </c>
      <c r="Z426" s="28"/>
      <c r="AA426" s="28"/>
    </row>
    <row r="427" spans="1:27" s="3" customFormat="1" x14ac:dyDescent="0.2">
      <c r="A427" s="25">
        <v>1586</v>
      </c>
      <c r="B427" s="26" t="s">
        <v>754</v>
      </c>
      <c r="C427" s="25">
        <v>1586</v>
      </c>
      <c r="D427" s="27">
        <v>6</v>
      </c>
      <c r="E427" s="27">
        <v>3</v>
      </c>
      <c r="F427" s="27" t="s">
        <v>530</v>
      </c>
      <c r="G427" s="27">
        <f t="shared" si="119"/>
        <v>1586</v>
      </c>
      <c r="H427" s="27" t="str">
        <f t="shared" si="114"/>
        <v>6-3-02-1586</v>
      </c>
      <c r="I427" s="39" t="s">
        <v>390</v>
      </c>
      <c r="J427" s="28">
        <f>SUM(K427:V427)</f>
        <v>2960481.5967999999</v>
      </c>
      <c r="K427" s="28">
        <v>270366.06479999999</v>
      </c>
      <c r="L427" s="28">
        <v>272887.62800000003</v>
      </c>
      <c r="M427" s="28">
        <v>243049.31040000002</v>
      </c>
      <c r="N427" s="28">
        <v>189421.24239999999</v>
      </c>
      <c r="O427" s="28">
        <v>194866.96320000003</v>
      </c>
      <c r="P427" s="28">
        <v>296664.33680000005</v>
      </c>
      <c r="Q427" s="28">
        <v>330467.40480000002</v>
      </c>
      <c r="R427" s="28">
        <v>310173.96799999999</v>
      </c>
      <c r="S427" s="28">
        <v>214315.21280000001</v>
      </c>
      <c r="T427" s="28">
        <v>143943.34239999999</v>
      </c>
      <c r="U427" s="28">
        <v>158694.0576</v>
      </c>
      <c r="V427" s="28">
        <v>335632.06560000003</v>
      </c>
      <c r="Z427" s="28"/>
      <c r="AA427" s="28"/>
    </row>
    <row r="428" spans="1:27" s="3" customFormat="1" x14ac:dyDescent="0.2">
      <c r="A428" s="25">
        <v>1587</v>
      </c>
      <c r="B428" s="26" t="s">
        <v>391</v>
      </c>
      <c r="C428" s="25">
        <v>1587</v>
      </c>
      <c r="D428" s="27">
        <v>6</v>
      </c>
      <c r="E428" s="27">
        <v>3</v>
      </c>
      <c r="F428" s="27" t="s">
        <v>530</v>
      </c>
      <c r="G428" s="27">
        <f t="shared" si="119"/>
        <v>1587</v>
      </c>
      <c r="H428" s="27" t="str">
        <f t="shared" si="114"/>
        <v>6-3-02-1587</v>
      </c>
      <c r="I428" s="26" t="s">
        <v>392</v>
      </c>
      <c r="J428" s="28">
        <f>SUM(K428:V428)</f>
        <v>48685.130000000012</v>
      </c>
      <c r="K428" s="28">
        <v>3497.1143999999999</v>
      </c>
      <c r="L428" s="28">
        <v>4767.2767999999996</v>
      </c>
      <c r="M428" s="28">
        <v>6493.6144000000004</v>
      </c>
      <c r="N428" s="28">
        <v>4218.5312000000004</v>
      </c>
      <c r="O428" s="28">
        <v>2287.9168</v>
      </c>
      <c r="P428" s="28">
        <v>4507.7343999999994</v>
      </c>
      <c r="Q428" s="28">
        <v>4956.6815999999999</v>
      </c>
      <c r="R428" s="28">
        <v>5314.3376000000007</v>
      </c>
      <c r="S428" s="28">
        <v>3295.5520000000001</v>
      </c>
      <c r="T428" s="28">
        <v>2439.6970000000001</v>
      </c>
      <c r="U428" s="28">
        <v>2594.904</v>
      </c>
      <c r="V428" s="28">
        <v>4311.7698</v>
      </c>
      <c r="Z428" s="28"/>
      <c r="AA428" s="28"/>
    </row>
    <row r="429" spans="1:27" s="3" customFormat="1" x14ac:dyDescent="0.2">
      <c r="A429" s="25">
        <v>1588</v>
      </c>
      <c r="B429" s="26" t="s">
        <v>393</v>
      </c>
      <c r="C429" s="25">
        <v>1588</v>
      </c>
      <c r="D429" s="27">
        <v>6</v>
      </c>
      <c r="E429" s="27">
        <v>3</v>
      </c>
      <c r="F429" s="27" t="s">
        <v>530</v>
      </c>
      <c r="G429" s="27">
        <f t="shared" si="119"/>
        <v>1588</v>
      </c>
      <c r="H429" s="27" t="str">
        <f t="shared" si="114"/>
        <v>6-3-02-1588</v>
      </c>
      <c r="I429" s="26" t="s">
        <v>394</v>
      </c>
      <c r="J429" s="28">
        <f>SUM(K429:V429)</f>
        <v>0</v>
      </c>
      <c r="K429" s="28">
        <v>0</v>
      </c>
      <c r="L429" s="28">
        <v>0</v>
      </c>
      <c r="M429" s="28">
        <v>0</v>
      </c>
      <c r="N429" s="28">
        <v>0</v>
      </c>
      <c r="O429" s="28">
        <v>0</v>
      </c>
      <c r="P429" s="28">
        <v>0</v>
      </c>
      <c r="Q429" s="28">
        <v>0</v>
      </c>
      <c r="R429" s="28">
        <v>0</v>
      </c>
      <c r="S429" s="28">
        <v>0</v>
      </c>
      <c r="T429" s="28">
        <v>0</v>
      </c>
      <c r="U429" s="28">
        <v>0</v>
      </c>
      <c r="V429" s="28">
        <v>0</v>
      </c>
      <c r="Z429" s="28"/>
      <c r="AA429" s="28"/>
    </row>
    <row r="430" spans="1:27" s="3" customFormat="1" x14ac:dyDescent="0.2">
      <c r="A430" s="25">
        <v>1590</v>
      </c>
      <c r="B430" s="26"/>
      <c r="C430" s="25">
        <v>1590</v>
      </c>
      <c r="D430" s="27">
        <v>6</v>
      </c>
      <c r="E430" s="27">
        <v>3</v>
      </c>
      <c r="F430" s="27" t="s">
        <v>530</v>
      </c>
      <c r="G430" s="27">
        <f t="shared" si="119"/>
        <v>1590</v>
      </c>
      <c r="H430" s="27" t="str">
        <f t="shared" si="114"/>
        <v>6-3-02-1590</v>
      </c>
      <c r="I430" s="26" t="s">
        <v>395</v>
      </c>
      <c r="J430" s="28">
        <f>SUM(K430:V430)</f>
        <v>0</v>
      </c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Z430" s="28"/>
      <c r="AA430" s="28"/>
    </row>
    <row r="431" spans="1:27" s="3" customFormat="1" x14ac:dyDescent="0.2">
      <c r="A431" s="25">
        <v>1591</v>
      </c>
      <c r="B431" s="26" t="s">
        <v>396</v>
      </c>
      <c r="C431" s="25">
        <v>1591</v>
      </c>
      <c r="D431" s="27">
        <v>6</v>
      </c>
      <c r="E431" s="27">
        <v>3</v>
      </c>
      <c r="F431" s="27" t="s">
        <v>530</v>
      </c>
      <c r="G431" s="27">
        <f t="shared" si="119"/>
        <v>1591</v>
      </c>
      <c r="H431" s="27" t="str">
        <f t="shared" si="114"/>
        <v>6-3-02-1591</v>
      </c>
      <c r="I431" s="26" t="s">
        <v>397</v>
      </c>
      <c r="J431" s="28">
        <f>SUM(K431:V431)</f>
        <v>0</v>
      </c>
      <c r="K431" s="28">
        <v>0</v>
      </c>
      <c r="L431" s="28">
        <v>0</v>
      </c>
      <c r="M431" s="28">
        <v>0</v>
      </c>
      <c r="N431" s="28">
        <v>0</v>
      </c>
      <c r="O431" s="28">
        <v>0</v>
      </c>
      <c r="P431" s="28">
        <v>0</v>
      </c>
      <c r="Q431" s="28">
        <v>0</v>
      </c>
      <c r="R431" s="28">
        <v>0</v>
      </c>
      <c r="S431" s="28">
        <v>0</v>
      </c>
      <c r="T431" s="28">
        <v>0</v>
      </c>
      <c r="U431" s="28">
        <v>0</v>
      </c>
      <c r="V431" s="28">
        <v>0</v>
      </c>
      <c r="Z431" s="28"/>
      <c r="AA431" s="28"/>
    </row>
    <row r="432" spans="1:27" s="3" customFormat="1" x14ac:dyDescent="0.2">
      <c r="A432" s="25">
        <v>1612</v>
      </c>
      <c r="B432" s="26" t="s">
        <v>755</v>
      </c>
      <c r="C432" s="25">
        <v>1612</v>
      </c>
      <c r="D432" s="27">
        <v>6</v>
      </c>
      <c r="E432" s="27">
        <v>3</v>
      </c>
      <c r="F432" s="27" t="s">
        <v>530</v>
      </c>
      <c r="G432" s="27">
        <f t="shared" si="119"/>
        <v>1612</v>
      </c>
      <c r="H432" s="27" t="str">
        <f t="shared" si="114"/>
        <v>6-3-02-1612</v>
      </c>
      <c r="I432" s="26" t="s">
        <v>398</v>
      </c>
      <c r="J432" s="28">
        <f>SUM(K432:V432)</f>
        <v>0</v>
      </c>
      <c r="K432" s="28">
        <v>0</v>
      </c>
      <c r="L432" s="28">
        <v>0</v>
      </c>
      <c r="M432" s="28">
        <v>0</v>
      </c>
      <c r="N432" s="28">
        <v>0</v>
      </c>
      <c r="O432" s="28">
        <v>0</v>
      </c>
      <c r="P432" s="28">
        <v>0</v>
      </c>
      <c r="Q432" s="28">
        <v>0</v>
      </c>
      <c r="R432" s="28">
        <v>0</v>
      </c>
      <c r="S432" s="28">
        <v>0</v>
      </c>
      <c r="T432" s="28">
        <v>0</v>
      </c>
      <c r="U432" s="28">
        <v>0</v>
      </c>
      <c r="V432" s="28">
        <v>0</v>
      </c>
      <c r="Z432" s="28"/>
      <c r="AA432" s="28"/>
    </row>
    <row r="433" spans="1:27" s="3" customFormat="1" x14ac:dyDescent="0.2">
      <c r="A433" s="25">
        <v>1624</v>
      </c>
      <c r="B433" s="26" t="s">
        <v>756</v>
      </c>
      <c r="C433" s="25">
        <v>1624</v>
      </c>
      <c r="D433" s="27">
        <v>6</v>
      </c>
      <c r="E433" s="27">
        <v>3</v>
      </c>
      <c r="F433" s="27" t="s">
        <v>530</v>
      </c>
      <c r="G433" s="27">
        <f t="shared" si="119"/>
        <v>1624</v>
      </c>
      <c r="H433" s="27" t="str">
        <f t="shared" si="114"/>
        <v>6-3-02-1624</v>
      </c>
      <c r="I433" s="26" t="s">
        <v>399</v>
      </c>
      <c r="J433" s="28">
        <f>SUM(K433:V433)</f>
        <v>0</v>
      </c>
      <c r="K433" s="28">
        <v>0</v>
      </c>
      <c r="L433" s="28">
        <v>0</v>
      </c>
      <c r="M433" s="28">
        <v>0</v>
      </c>
      <c r="N433" s="28">
        <v>0</v>
      </c>
      <c r="O433" s="28">
        <v>0</v>
      </c>
      <c r="P433" s="28">
        <v>0</v>
      </c>
      <c r="Q433" s="28">
        <v>0</v>
      </c>
      <c r="R433" s="28">
        <v>0</v>
      </c>
      <c r="S433" s="28">
        <v>0</v>
      </c>
      <c r="T433" s="28">
        <v>0</v>
      </c>
      <c r="U433" s="28">
        <v>0</v>
      </c>
      <c r="V433" s="28">
        <v>0</v>
      </c>
      <c r="Z433" s="28"/>
      <c r="AA433" s="28"/>
    </row>
    <row r="434" spans="1:27" s="3" customFormat="1" x14ac:dyDescent="0.2">
      <c r="A434" s="35"/>
      <c r="B434" s="48"/>
      <c r="C434" s="35"/>
      <c r="D434" s="27">
        <v>6</v>
      </c>
      <c r="E434" s="27">
        <v>3</v>
      </c>
      <c r="F434" s="27" t="s">
        <v>529</v>
      </c>
      <c r="G434" s="27">
        <v>0</v>
      </c>
      <c r="H434" s="27" t="str">
        <f t="shared" si="114"/>
        <v>6-3-03-0</v>
      </c>
      <c r="I434" s="48" t="s">
        <v>233</v>
      </c>
      <c r="J434" s="49">
        <f>SUM(J435:J435)</f>
        <v>0</v>
      </c>
      <c r="K434" s="49">
        <f t="shared" ref="K434:V434" si="120">SUM(K435:K435)</f>
        <v>0</v>
      </c>
      <c r="L434" s="49">
        <f t="shared" si="120"/>
        <v>0</v>
      </c>
      <c r="M434" s="49">
        <f t="shared" si="120"/>
        <v>0</v>
      </c>
      <c r="N434" s="49">
        <f t="shared" si="120"/>
        <v>0</v>
      </c>
      <c r="O434" s="49">
        <f t="shared" si="120"/>
        <v>0</v>
      </c>
      <c r="P434" s="49">
        <f t="shared" si="120"/>
        <v>0</v>
      </c>
      <c r="Q434" s="49">
        <f t="shared" si="120"/>
        <v>0</v>
      </c>
      <c r="R434" s="49">
        <f t="shared" si="120"/>
        <v>0</v>
      </c>
      <c r="S434" s="49">
        <f t="shared" si="120"/>
        <v>0</v>
      </c>
      <c r="T434" s="49">
        <f t="shared" si="120"/>
        <v>0</v>
      </c>
      <c r="U434" s="49">
        <f t="shared" si="120"/>
        <v>0</v>
      </c>
      <c r="V434" s="49">
        <f t="shared" si="120"/>
        <v>0</v>
      </c>
      <c r="Z434" s="49"/>
      <c r="AA434" s="49"/>
    </row>
    <row r="435" spans="1:27" s="3" customFormat="1" x14ac:dyDescent="0.2">
      <c r="A435" s="35">
        <v>2054</v>
      </c>
      <c r="B435" s="36" t="s">
        <v>369</v>
      </c>
      <c r="C435" s="35"/>
      <c r="D435" s="27">
        <v>6</v>
      </c>
      <c r="E435" s="27">
        <v>3</v>
      </c>
      <c r="F435" s="27" t="s">
        <v>529</v>
      </c>
      <c r="G435" s="27" t="e">
        <f>+#REF!</f>
        <v>#REF!</v>
      </c>
      <c r="H435" s="27" t="e">
        <f t="shared" si="114"/>
        <v>#REF!</v>
      </c>
      <c r="I435" s="36" t="s">
        <v>400</v>
      </c>
      <c r="J435" s="38"/>
      <c r="K435" s="2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Z435" s="38"/>
      <c r="AA435" s="38"/>
    </row>
    <row r="436" spans="1:27" s="3" customFormat="1" x14ac:dyDescent="0.2">
      <c r="A436" s="29"/>
      <c r="B436" s="19"/>
      <c r="C436" s="29"/>
      <c r="D436" s="20">
        <v>6</v>
      </c>
      <c r="E436" s="20">
        <v>9</v>
      </c>
      <c r="F436" s="20" t="s">
        <v>527</v>
      </c>
      <c r="G436" s="20">
        <v>0</v>
      </c>
      <c r="H436" s="20" t="str">
        <f t="shared" si="114"/>
        <v>6-9-00-0</v>
      </c>
      <c r="I436" s="19" t="s">
        <v>401</v>
      </c>
      <c r="J436" s="21">
        <f>+J437</f>
        <v>0</v>
      </c>
      <c r="K436" s="21">
        <f t="shared" ref="K436:V436" si="121">+K437</f>
        <v>0</v>
      </c>
      <c r="L436" s="21">
        <f t="shared" si="121"/>
        <v>0</v>
      </c>
      <c r="M436" s="21">
        <f t="shared" si="121"/>
        <v>0</v>
      </c>
      <c r="N436" s="21">
        <f t="shared" si="121"/>
        <v>0</v>
      </c>
      <c r="O436" s="21">
        <f t="shared" si="121"/>
        <v>0</v>
      </c>
      <c r="P436" s="21">
        <f t="shared" si="121"/>
        <v>0</v>
      </c>
      <c r="Q436" s="21">
        <f t="shared" si="121"/>
        <v>0</v>
      </c>
      <c r="R436" s="21">
        <f t="shared" si="121"/>
        <v>0</v>
      </c>
      <c r="S436" s="21">
        <f t="shared" si="121"/>
        <v>0</v>
      </c>
      <c r="T436" s="21">
        <f t="shared" si="121"/>
        <v>0</v>
      </c>
      <c r="U436" s="21">
        <f t="shared" si="121"/>
        <v>0</v>
      </c>
      <c r="V436" s="21">
        <f t="shared" si="121"/>
        <v>0</v>
      </c>
      <c r="Z436" s="21">
        <v>0</v>
      </c>
      <c r="AA436" s="24">
        <f>Z436-J436</f>
        <v>0</v>
      </c>
    </row>
    <row r="437" spans="1:27" s="3" customFormat="1" x14ac:dyDescent="0.2">
      <c r="A437" s="29"/>
      <c r="B437" s="22"/>
      <c r="C437" s="29"/>
      <c r="D437" s="23">
        <v>6</v>
      </c>
      <c r="E437" s="23">
        <v>9</v>
      </c>
      <c r="F437" s="23" t="s">
        <v>528</v>
      </c>
      <c r="G437" s="23">
        <v>0</v>
      </c>
      <c r="H437" s="23" t="str">
        <f t="shared" si="114"/>
        <v>6-9-01-0</v>
      </c>
      <c r="I437" s="22" t="s">
        <v>401</v>
      </c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Z437" s="24"/>
      <c r="AA437" s="24"/>
    </row>
    <row r="438" spans="1:27" x14ac:dyDescent="0.2">
      <c r="A438" s="34"/>
      <c r="B438" s="15"/>
      <c r="C438" s="34"/>
      <c r="D438" s="34"/>
      <c r="E438" s="34"/>
      <c r="F438" s="34"/>
      <c r="G438" s="34"/>
      <c r="H438" s="34"/>
      <c r="I438" s="15" t="s">
        <v>402</v>
      </c>
      <c r="J438" s="17">
        <f>+J439+J447</f>
        <v>0</v>
      </c>
      <c r="K438" s="17">
        <f t="shared" ref="K438:V438" si="122">+K439+K447</f>
        <v>0</v>
      </c>
      <c r="L438" s="17">
        <f t="shared" si="122"/>
        <v>0</v>
      </c>
      <c r="M438" s="17">
        <f t="shared" si="122"/>
        <v>0</v>
      </c>
      <c r="N438" s="17">
        <f t="shared" si="122"/>
        <v>0</v>
      </c>
      <c r="O438" s="17">
        <f t="shared" si="122"/>
        <v>0</v>
      </c>
      <c r="P438" s="17">
        <f t="shared" si="122"/>
        <v>0</v>
      </c>
      <c r="Q438" s="17">
        <f t="shared" si="122"/>
        <v>0</v>
      </c>
      <c r="R438" s="17">
        <f t="shared" si="122"/>
        <v>0</v>
      </c>
      <c r="S438" s="17">
        <f t="shared" si="122"/>
        <v>0</v>
      </c>
      <c r="T438" s="17">
        <f t="shared" si="122"/>
        <v>0</v>
      </c>
      <c r="U438" s="17">
        <f t="shared" si="122"/>
        <v>0</v>
      </c>
      <c r="V438" s="17">
        <f t="shared" si="122"/>
        <v>0</v>
      </c>
      <c r="Z438" s="17">
        <v>0</v>
      </c>
      <c r="AA438" s="17">
        <f>Z438-J438</f>
        <v>0</v>
      </c>
    </row>
    <row r="439" spans="1:27" s="3" customFormat="1" x14ac:dyDescent="0.2">
      <c r="A439" s="25"/>
      <c r="B439" s="19"/>
      <c r="C439" s="25"/>
      <c r="D439" s="25"/>
      <c r="E439" s="25"/>
      <c r="F439" s="25"/>
      <c r="G439" s="25"/>
      <c r="H439" s="25"/>
      <c r="I439" s="50" t="s">
        <v>790</v>
      </c>
      <c r="J439" s="51">
        <v>0</v>
      </c>
      <c r="K439" s="51">
        <v>0</v>
      </c>
      <c r="L439" s="51">
        <v>0</v>
      </c>
      <c r="M439" s="51">
        <v>0</v>
      </c>
      <c r="N439" s="51">
        <v>0</v>
      </c>
      <c r="O439" s="51">
        <v>0</v>
      </c>
      <c r="P439" s="51">
        <v>0</v>
      </c>
      <c r="Q439" s="51">
        <v>0</v>
      </c>
      <c r="R439" s="51">
        <v>0</v>
      </c>
      <c r="S439" s="51">
        <v>0</v>
      </c>
      <c r="T439" s="51">
        <v>0</v>
      </c>
      <c r="U439" s="51">
        <v>0</v>
      </c>
      <c r="V439" s="51">
        <v>0</v>
      </c>
      <c r="Z439" s="51">
        <v>0</v>
      </c>
      <c r="AA439" s="51">
        <v>0</v>
      </c>
    </row>
    <row r="440" spans="1:27" s="3" customFormat="1" x14ac:dyDescent="0.2">
      <c r="A440" s="25"/>
      <c r="B440" s="19"/>
      <c r="C440" s="25"/>
      <c r="D440" s="25"/>
      <c r="E440" s="25"/>
      <c r="F440" s="25"/>
      <c r="G440" s="25"/>
      <c r="H440" s="25"/>
      <c r="I440" s="50" t="s">
        <v>791</v>
      </c>
      <c r="J440" s="51">
        <v>0</v>
      </c>
      <c r="K440" s="51">
        <v>0</v>
      </c>
      <c r="L440" s="51">
        <v>0</v>
      </c>
      <c r="M440" s="51">
        <v>0</v>
      </c>
      <c r="N440" s="51">
        <v>0</v>
      </c>
      <c r="O440" s="51">
        <v>0</v>
      </c>
      <c r="P440" s="51">
        <v>0</v>
      </c>
      <c r="Q440" s="51">
        <v>0</v>
      </c>
      <c r="R440" s="51">
        <v>0</v>
      </c>
      <c r="S440" s="51">
        <v>0</v>
      </c>
      <c r="T440" s="51">
        <v>0</v>
      </c>
      <c r="U440" s="51">
        <v>0</v>
      </c>
      <c r="V440" s="51">
        <v>0</v>
      </c>
      <c r="Z440" s="51">
        <v>0</v>
      </c>
      <c r="AA440" s="51">
        <v>0</v>
      </c>
    </row>
    <row r="441" spans="1:27" s="3" customFormat="1" x14ac:dyDescent="0.2">
      <c r="A441" s="25"/>
      <c r="B441" s="19"/>
      <c r="C441" s="25"/>
      <c r="D441" s="25"/>
      <c r="E441" s="25"/>
      <c r="F441" s="25"/>
      <c r="G441" s="25"/>
      <c r="H441" s="25"/>
      <c r="I441" s="50" t="s">
        <v>403</v>
      </c>
      <c r="J441" s="51">
        <v>0</v>
      </c>
      <c r="K441" s="51">
        <v>0</v>
      </c>
      <c r="L441" s="51">
        <v>0</v>
      </c>
      <c r="M441" s="51">
        <v>0</v>
      </c>
      <c r="N441" s="51">
        <v>0</v>
      </c>
      <c r="O441" s="51">
        <v>0</v>
      </c>
      <c r="P441" s="51">
        <v>0</v>
      </c>
      <c r="Q441" s="51">
        <v>0</v>
      </c>
      <c r="R441" s="51">
        <v>0</v>
      </c>
      <c r="S441" s="51">
        <v>0</v>
      </c>
      <c r="T441" s="51">
        <v>0</v>
      </c>
      <c r="U441" s="51">
        <v>0</v>
      </c>
      <c r="V441" s="51">
        <v>0</v>
      </c>
      <c r="Z441" s="51">
        <v>0</v>
      </c>
      <c r="AA441" s="51">
        <v>0</v>
      </c>
    </row>
    <row r="442" spans="1:27" s="3" customFormat="1" x14ac:dyDescent="0.2">
      <c r="A442" s="25"/>
      <c r="B442" s="19"/>
      <c r="C442" s="25"/>
      <c r="D442" s="25"/>
      <c r="E442" s="25"/>
      <c r="F442" s="25"/>
      <c r="G442" s="25"/>
      <c r="H442" s="25"/>
      <c r="I442" s="50" t="s">
        <v>793</v>
      </c>
      <c r="J442" s="51">
        <v>0</v>
      </c>
      <c r="K442" s="51">
        <v>0</v>
      </c>
      <c r="L442" s="51">
        <v>0</v>
      </c>
      <c r="M442" s="51">
        <v>0</v>
      </c>
      <c r="N442" s="51">
        <v>0</v>
      </c>
      <c r="O442" s="51">
        <v>0</v>
      </c>
      <c r="P442" s="51">
        <v>0</v>
      </c>
      <c r="Q442" s="51">
        <v>0</v>
      </c>
      <c r="R442" s="51">
        <v>0</v>
      </c>
      <c r="S442" s="51">
        <v>0</v>
      </c>
      <c r="T442" s="51">
        <v>0</v>
      </c>
      <c r="U442" s="51">
        <v>0</v>
      </c>
      <c r="V442" s="51">
        <v>0</v>
      </c>
      <c r="Z442" s="51">
        <v>0</v>
      </c>
      <c r="AA442" s="51">
        <v>0</v>
      </c>
    </row>
    <row r="443" spans="1:27" s="3" customFormat="1" x14ac:dyDescent="0.2">
      <c r="A443" s="25"/>
      <c r="B443" s="19"/>
      <c r="C443" s="25"/>
      <c r="D443" s="25"/>
      <c r="E443" s="25"/>
      <c r="F443" s="25"/>
      <c r="G443" s="25"/>
      <c r="H443" s="25"/>
      <c r="I443" s="50" t="s">
        <v>792</v>
      </c>
      <c r="J443" s="51">
        <v>0</v>
      </c>
      <c r="K443" s="51">
        <v>0</v>
      </c>
      <c r="L443" s="51">
        <v>0</v>
      </c>
      <c r="M443" s="51">
        <v>0</v>
      </c>
      <c r="N443" s="51">
        <v>0</v>
      </c>
      <c r="O443" s="51">
        <v>0</v>
      </c>
      <c r="P443" s="51">
        <v>0</v>
      </c>
      <c r="Q443" s="51">
        <v>0</v>
      </c>
      <c r="R443" s="51">
        <v>0</v>
      </c>
      <c r="S443" s="51">
        <v>0</v>
      </c>
      <c r="T443" s="51">
        <v>0</v>
      </c>
      <c r="U443" s="51">
        <v>0</v>
      </c>
      <c r="V443" s="51">
        <v>0</v>
      </c>
      <c r="Z443" s="51">
        <v>0</v>
      </c>
      <c r="AA443" s="51">
        <v>0</v>
      </c>
    </row>
    <row r="444" spans="1:27" s="3" customFormat="1" x14ac:dyDescent="0.2">
      <c r="A444" s="25"/>
      <c r="B444" s="19"/>
      <c r="C444" s="25"/>
      <c r="D444" s="25"/>
      <c r="E444" s="25"/>
      <c r="F444" s="25"/>
      <c r="G444" s="25"/>
      <c r="H444" s="25"/>
      <c r="I444" s="50" t="s">
        <v>794</v>
      </c>
      <c r="J444" s="51">
        <v>0</v>
      </c>
      <c r="K444" s="51">
        <v>0</v>
      </c>
      <c r="L444" s="51">
        <v>0</v>
      </c>
      <c r="M444" s="51">
        <v>0</v>
      </c>
      <c r="N444" s="51">
        <v>0</v>
      </c>
      <c r="O444" s="51">
        <v>0</v>
      </c>
      <c r="P444" s="51">
        <v>0</v>
      </c>
      <c r="Q444" s="51">
        <v>0</v>
      </c>
      <c r="R444" s="51">
        <v>0</v>
      </c>
      <c r="S444" s="51">
        <v>0</v>
      </c>
      <c r="T444" s="51">
        <v>0</v>
      </c>
      <c r="U444" s="51">
        <v>0</v>
      </c>
      <c r="V444" s="51">
        <v>0</v>
      </c>
      <c r="Z444" s="51">
        <v>0</v>
      </c>
      <c r="AA444" s="51">
        <v>0</v>
      </c>
    </row>
    <row r="445" spans="1:27" s="3" customFormat="1" x14ac:dyDescent="0.2">
      <c r="A445" s="25"/>
      <c r="B445" s="19"/>
      <c r="C445" s="25"/>
      <c r="D445" s="25"/>
      <c r="E445" s="25"/>
      <c r="F445" s="25"/>
      <c r="G445" s="25"/>
      <c r="H445" s="25"/>
      <c r="I445" s="50" t="s">
        <v>795</v>
      </c>
      <c r="J445" s="51">
        <v>0</v>
      </c>
      <c r="K445" s="51">
        <v>0</v>
      </c>
      <c r="L445" s="51">
        <v>0</v>
      </c>
      <c r="M445" s="51">
        <v>0</v>
      </c>
      <c r="N445" s="51">
        <v>0</v>
      </c>
      <c r="O445" s="51">
        <v>0</v>
      </c>
      <c r="P445" s="51">
        <v>0</v>
      </c>
      <c r="Q445" s="51">
        <v>0</v>
      </c>
      <c r="R445" s="51">
        <v>0</v>
      </c>
      <c r="S445" s="51">
        <v>0</v>
      </c>
      <c r="T445" s="51">
        <v>0</v>
      </c>
      <c r="U445" s="51">
        <v>0</v>
      </c>
      <c r="V445" s="51">
        <v>0</v>
      </c>
      <c r="Z445" s="51">
        <v>0</v>
      </c>
      <c r="AA445" s="51">
        <v>0</v>
      </c>
    </row>
    <row r="446" spans="1:27" s="3" customFormat="1" x14ac:dyDescent="0.2">
      <c r="A446" s="25"/>
      <c r="B446" s="19"/>
      <c r="C446" s="25"/>
      <c r="D446" s="25"/>
      <c r="E446" s="25"/>
      <c r="F446" s="25"/>
      <c r="G446" s="25"/>
      <c r="H446" s="25"/>
      <c r="I446" s="50" t="s">
        <v>796</v>
      </c>
      <c r="J446" s="51">
        <v>0</v>
      </c>
      <c r="K446" s="51">
        <v>0</v>
      </c>
      <c r="L446" s="51">
        <v>0</v>
      </c>
      <c r="M446" s="51">
        <v>0</v>
      </c>
      <c r="N446" s="51">
        <v>0</v>
      </c>
      <c r="O446" s="51">
        <v>0</v>
      </c>
      <c r="P446" s="51">
        <v>0</v>
      </c>
      <c r="Q446" s="51">
        <v>0</v>
      </c>
      <c r="R446" s="51">
        <v>0</v>
      </c>
      <c r="S446" s="51">
        <v>0</v>
      </c>
      <c r="T446" s="51">
        <v>0</v>
      </c>
      <c r="U446" s="51">
        <v>0</v>
      </c>
      <c r="V446" s="51">
        <v>0</v>
      </c>
      <c r="Z446" s="51">
        <v>0</v>
      </c>
      <c r="AA446" s="51">
        <v>0</v>
      </c>
    </row>
    <row r="447" spans="1:27" s="3" customFormat="1" x14ac:dyDescent="0.2">
      <c r="A447" s="25"/>
      <c r="B447" s="19"/>
      <c r="C447" s="25"/>
      <c r="D447" s="25"/>
      <c r="E447" s="25"/>
      <c r="F447" s="25"/>
      <c r="G447" s="25"/>
      <c r="H447" s="25"/>
      <c r="I447" s="50" t="s">
        <v>797</v>
      </c>
      <c r="J447" s="51">
        <v>0</v>
      </c>
      <c r="K447" s="51">
        <v>0</v>
      </c>
      <c r="L447" s="51">
        <v>0</v>
      </c>
      <c r="M447" s="51">
        <v>0</v>
      </c>
      <c r="N447" s="51">
        <v>0</v>
      </c>
      <c r="O447" s="51">
        <v>0</v>
      </c>
      <c r="P447" s="51">
        <v>0</v>
      </c>
      <c r="Q447" s="51">
        <v>0</v>
      </c>
      <c r="R447" s="51">
        <v>0</v>
      </c>
      <c r="S447" s="51">
        <v>0</v>
      </c>
      <c r="T447" s="51">
        <v>0</v>
      </c>
      <c r="U447" s="51">
        <v>0</v>
      </c>
      <c r="V447" s="51">
        <v>0</v>
      </c>
      <c r="Z447" s="51">
        <v>0</v>
      </c>
      <c r="AA447" s="51">
        <v>0</v>
      </c>
    </row>
    <row r="448" spans="1:27" s="5" customFormat="1" x14ac:dyDescent="0.25">
      <c r="A448" s="34"/>
      <c r="B448" s="52"/>
      <c r="C448" s="34"/>
      <c r="D448" s="53">
        <v>8</v>
      </c>
      <c r="E448" s="53">
        <v>0</v>
      </c>
      <c r="F448" s="53" t="s">
        <v>527</v>
      </c>
      <c r="G448" s="53">
        <v>0</v>
      </c>
      <c r="H448" s="53" t="str">
        <f t="shared" ref="H448:H479" si="123">CONCATENATE(D448,"-",E448,"-",F448,"-",G448)</f>
        <v>8-0-00-0</v>
      </c>
      <c r="I448" s="52" t="s">
        <v>404</v>
      </c>
      <c r="J448" s="54">
        <f>+J449+J469+J476+J493+J521</f>
        <v>5919430857.4616737</v>
      </c>
      <c r="K448" s="54">
        <f t="shared" ref="K448:V448" si="124">+K449+K469+K476+K493+K521</f>
        <v>415928491.91164398</v>
      </c>
      <c r="L448" s="54">
        <f t="shared" si="124"/>
        <v>570768545.73617721</v>
      </c>
      <c r="M448" s="54">
        <f t="shared" si="124"/>
        <v>496949525.62089396</v>
      </c>
      <c r="N448" s="54">
        <f t="shared" si="124"/>
        <v>573313591.01404107</v>
      </c>
      <c r="O448" s="54">
        <f t="shared" si="124"/>
        <v>592845175.46152616</v>
      </c>
      <c r="P448" s="54">
        <f t="shared" si="124"/>
        <v>444569336.79740196</v>
      </c>
      <c r="Q448" s="54">
        <f t="shared" si="124"/>
        <v>517796413.11814034</v>
      </c>
      <c r="R448" s="54">
        <f t="shared" si="124"/>
        <v>586405827.84608305</v>
      </c>
      <c r="S448" s="54">
        <f t="shared" si="124"/>
        <v>447928349.64973533</v>
      </c>
      <c r="T448" s="54">
        <f t="shared" si="124"/>
        <v>519847673.23500484</v>
      </c>
      <c r="U448" s="54">
        <f t="shared" si="124"/>
        <v>394917815.50792491</v>
      </c>
      <c r="V448" s="54">
        <f t="shared" si="124"/>
        <v>358160111.56310135</v>
      </c>
      <c r="Z448" s="54">
        <v>5919430857.4799995</v>
      </c>
      <c r="AA448" s="54">
        <f>Z448-J448</f>
        <v>1.83258056640625E-2</v>
      </c>
    </row>
    <row r="449" spans="1:27" x14ac:dyDescent="0.2">
      <c r="A449" s="25"/>
      <c r="B449" s="19"/>
      <c r="C449" s="25"/>
      <c r="D449" s="20">
        <v>8</v>
      </c>
      <c r="E449" s="20">
        <v>1</v>
      </c>
      <c r="F449" s="20" t="s">
        <v>527</v>
      </c>
      <c r="G449" s="20">
        <v>0</v>
      </c>
      <c r="H449" s="20" t="str">
        <f t="shared" si="123"/>
        <v>8-1-00-0</v>
      </c>
      <c r="I449" s="19" t="s">
        <v>405</v>
      </c>
      <c r="J449" s="21">
        <f>+J450+J453+J458+J461+J463+J465+J467</f>
        <v>3677367671.147274</v>
      </c>
      <c r="K449" s="21">
        <f t="shared" ref="K449:V449" si="125">+K450+K453+K458+K461+K463+K465+K467</f>
        <v>245008549.63284394</v>
      </c>
      <c r="L449" s="21">
        <f t="shared" si="125"/>
        <v>349711741.47297722</v>
      </c>
      <c r="M449" s="21">
        <f t="shared" si="125"/>
        <v>300839494.79729396</v>
      </c>
      <c r="N449" s="21">
        <f t="shared" si="125"/>
        <v>376803901.9564411</v>
      </c>
      <c r="O449" s="21">
        <f t="shared" si="125"/>
        <v>395031253.67192614</v>
      </c>
      <c r="P449" s="21">
        <f t="shared" si="125"/>
        <v>245906400.98660198</v>
      </c>
      <c r="Q449" s="21">
        <f t="shared" si="125"/>
        <v>318301319.20694035</v>
      </c>
      <c r="R449" s="21">
        <f t="shared" si="125"/>
        <v>387184916.32188308</v>
      </c>
      <c r="S449" s="21">
        <f t="shared" si="125"/>
        <v>250552527.51373526</v>
      </c>
      <c r="T449" s="21">
        <f t="shared" si="125"/>
        <v>330704734.31260484</v>
      </c>
      <c r="U449" s="21">
        <f t="shared" si="125"/>
        <v>256986733.27612489</v>
      </c>
      <c r="V449" s="21">
        <f t="shared" si="125"/>
        <v>220336097.99790135</v>
      </c>
      <c r="Z449" s="21">
        <v>3677367671.1599998</v>
      </c>
      <c r="AA449" s="21">
        <f>Z449-J449</f>
        <v>1.2725830078125E-2</v>
      </c>
    </row>
    <row r="450" spans="1:27" x14ac:dyDescent="0.2">
      <c r="A450" s="25"/>
      <c r="B450" s="22"/>
      <c r="C450" s="25"/>
      <c r="D450" s="23">
        <v>8</v>
      </c>
      <c r="E450" s="23">
        <v>1</v>
      </c>
      <c r="F450" s="23" t="s">
        <v>528</v>
      </c>
      <c r="G450" s="23">
        <v>0</v>
      </c>
      <c r="H450" s="23" t="str">
        <f t="shared" si="123"/>
        <v>8-1-01-0</v>
      </c>
      <c r="I450" s="22" t="s">
        <v>406</v>
      </c>
      <c r="J450" s="24">
        <f>+J451+J452</f>
        <v>2646955918.9587941</v>
      </c>
      <c r="K450" s="24">
        <f t="shared" ref="K450:V450" si="126">+K451+K452</f>
        <v>211046642.34477895</v>
      </c>
      <c r="L450" s="24">
        <f t="shared" si="126"/>
        <v>234245729.47790223</v>
      </c>
      <c r="M450" s="24">
        <f t="shared" si="126"/>
        <v>213461968.06597397</v>
      </c>
      <c r="N450" s="24">
        <f t="shared" si="126"/>
        <v>266865342.27530104</v>
      </c>
      <c r="O450" s="24">
        <f t="shared" si="126"/>
        <v>266213729.0152612</v>
      </c>
      <c r="P450" s="24">
        <f t="shared" si="126"/>
        <v>182863677.68572697</v>
      </c>
      <c r="Q450" s="24">
        <f t="shared" si="126"/>
        <v>256208255.86236033</v>
      </c>
      <c r="R450" s="24">
        <f t="shared" si="126"/>
        <v>255653046.82326809</v>
      </c>
      <c r="S450" s="24">
        <f t="shared" si="126"/>
        <v>193014750.11970526</v>
      </c>
      <c r="T450" s="24">
        <f t="shared" si="126"/>
        <v>265033052.22035983</v>
      </c>
      <c r="U450" s="24">
        <f t="shared" si="126"/>
        <v>144798564.2431699</v>
      </c>
      <c r="V450" s="24">
        <f t="shared" si="126"/>
        <v>157551160.82498634</v>
      </c>
      <c r="Z450" s="24">
        <v>2646955918.96</v>
      </c>
      <c r="AA450" s="24">
        <f>Z450-J450</f>
        <v>1.2059211730957031E-3</v>
      </c>
    </row>
    <row r="451" spans="1:27" x14ac:dyDescent="0.2">
      <c r="A451" s="25">
        <v>2601</v>
      </c>
      <c r="B451" s="26" t="s">
        <v>757</v>
      </c>
      <c r="C451" s="25">
        <v>2601</v>
      </c>
      <c r="D451" s="27">
        <v>8</v>
      </c>
      <c r="E451" s="27">
        <v>1</v>
      </c>
      <c r="F451" s="27" t="s">
        <v>528</v>
      </c>
      <c r="G451" s="27">
        <f>+C451</f>
        <v>2601</v>
      </c>
      <c r="H451" s="27" t="str">
        <f t="shared" si="123"/>
        <v>8-1-01-2601</v>
      </c>
      <c r="I451" s="26" t="s">
        <v>407</v>
      </c>
      <c r="J451" s="28">
        <f>SUM(K451:V451)</f>
        <v>2646955918.9587941</v>
      </c>
      <c r="K451" s="28">
        <v>211046642.34477895</v>
      </c>
      <c r="L451" s="28">
        <v>234245729.47790223</v>
      </c>
      <c r="M451" s="28">
        <v>213461968.06597397</v>
      </c>
      <c r="N451" s="28">
        <v>266865342.27530104</v>
      </c>
      <c r="O451" s="28">
        <v>266213729.0152612</v>
      </c>
      <c r="P451" s="28">
        <v>182863677.68572697</v>
      </c>
      <c r="Q451" s="28">
        <v>256208255.86236033</v>
      </c>
      <c r="R451" s="28">
        <v>255653046.82326809</v>
      </c>
      <c r="S451" s="28">
        <v>193014750.11970526</v>
      </c>
      <c r="T451" s="28">
        <v>265033052.22035983</v>
      </c>
      <c r="U451" s="28">
        <v>144798564.2431699</v>
      </c>
      <c r="V451" s="28">
        <v>157551160.82498634</v>
      </c>
      <c r="Z451" s="28"/>
      <c r="AA451" s="28"/>
    </row>
    <row r="452" spans="1:27" x14ac:dyDescent="0.2">
      <c r="A452" s="25">
        <v>2611</v>
      </c>
      <c r="B452" s="26" t="s">
        <v>408</v>
      </c>
      <c r="C452" s="25">
        <v>2611</v>
      </c>
      <c r="D452" s="27">
        <v>8</v>
      </c>
      <c r="E452" s="27">
        <v>1</v>
      </c>
      <c r="F452" s="27" t="s">
        <v>528</v>
      </c>
      <c r="G452" s="27">
        <f>+C452</f>
        <v>2611</v>
      </c>
      <c r="H452" s="27" t="str">
        <f t="shared" si="123"/>
        <v>8-1-01-2611</v>
      </c>
      <c r="I452" s="26" t="s">
        <v>409</v>
      </c>
      <c r="J452" s="28">
        <f>SUM(K452:V452)</f>
        <v>0</v>
      </c>
      <c r="K452" s="28">
        <v>0</v>
      </c>
      <c r="L452" s="28">
        <v>0</v>
      </c>
      <c r="M452" s="28">
        <v>0</v>
      </c>
      <c r="N452" s="28">
        <v>0</v>
      </c>
      <c r="O452" s="28">
        <v>0</v>
      </c>
      <c r="P452" s="28">
        <v>0</v>
      </c>
      <c r="Q452" s="28">
        <v>0</v>
      </c>
      <c r="R452" s="28">
        <v>0</v>
      </c>
      <c r="S452" s="28">
        <v>0</v>
      </c>
      <c r="T452" s="28">
        <v>0</v>
      </c>
      <c r="U452" s="28">
        <v>0</v>
      </c>
      <c r="V452" s="28">
        <v>0</v>
      </c>
      <c r="Z452" s="28"/>
      <c r="AA452" s="28"/>
    </row>
    <row r="453" spans="1:27" x14ac:dyDescent="0.2">
      <c r="A453" s="25"/>
      <c r="B453" s="22"/>
      <c r="C453" s="25"/>
      <c r="D453" s="23">
        <v>8</v>
      </c>
      <c r="E453" s="23">
        <v>1</v>
      </c>
      <c r="F453" s="23" t="s">
        <v>530</v>
      </c>
      <c r="G453" s="23">
        <v>0</v>
      </c>
      <c r="H453" s="23" t="str">
        <f t="shared" si="123"/>
        <v>8-1-02-0</v>
      </c>
      <c r="I453" s="22" t="s">
        <v>410</v>
      </c>
      <c r="J453" s="24">
        <f>SUM(J454:J457)</f>
        <v>241981576.92908004</v>
      </c>
      <c r="K453" s="24">
        <f t="shared" ref="K453:V453" si="127">SUM(K454:K457)</f>
        <v>22059943.468665004</v>
      </c>
      <c r="L453" s="24">
        <f t="shared" si="127"/>
        <v>23614013.778875001</v>
      </c>
      <c r="M453" s="24">
        <f t="shared" si="127"/>
        <v>24428156.517519996</v>
      </c>
      <c r="N453" s="24">
        <f t="shared" si="127"/>
        <v>34910616.883340001</v>
      </c>
      <c r="O453" s="24">
        <f t="shared" si="127"/>
        <v>26045491.216265</v>
      </c>
      <c r="P453" s="24">
        <f t="shared" si="127"/>
        <v>12655213.596074998</v>
      </c>
      <c r="Q453" s="24">
        <f t="shared" si="127"/>
        <v>12130000.210579999</v>
      </c>
      <c r="R453" s="24">
        <f t="shared" si="127"/>
        <v>23647456.833614998</v>
      </c>
      <c r="S453" s="24">
        <f t="shared" si="127"/>
        <v>14076931.86943</v>
      </c>
      <c r="T453" s="24">
        <f t="shared" si="127"/>
        <v>19224672.935845003</v>
      </c>
      <c r="U453" s="24">
        <f t="shared" si="127"/>
        <v>13918675.282955</v>
      </c>
      <c r="V453" s="24">
        <f t="shared" si="127"/>
        <v>15270404.335914999</v>
      </c>
      <c r="Z453" s="24">
        <v>241981576.93000001</v>
      </c>
      <c r="AA453" s="24">
        <f>Z453-J453</f>
        <v>9.199678897857666E-4</v>
      </c>
    </row>
    <row r="454" spans="1:27" x14ac:dyDescent="0.2">
      <c r="A454" s="25">
        <v>2608</v>
      </c>
      <c r="B454" s="26" t="s">
        <v>758</v>
      </c>
      <c r="C454" s="25">
        <v>2608</v>
      </c>
      <c r="D454" s="27">
        <v>8</v>
      </c>
      <c r="E454" s="27">
        <v>1</v>
      </c>
      <c r="F454" s="27" t="s">
        <v>530</v>
      </c>
      <c r="G454" s="27">
        <f>+C454</f>
        <v>2608</v>
      </c>
      <c r="H454" s="27" t="str">
        <f t="shared" si="123"/>
        <v>8-1-02-2608</v>
      </c>
      <c r="I454" s="26" t="s">
        <v>411</v>
      </c>
      <c r="J454" s="28">
        <f>SUM(K454:V454)</f>
        <v>29557816.282799996</v>
      </c>
      <c r="K454" s="28">
        <v>2529009.6312000002</v>
      </c>
      <c r="L454" s="28">
        <v>2581140.0523999995</v>
      </c>
      <c r="M454" s="28">
        <v>2691133.6919999998</v>
      </c>
      <c r="N454" s="28">
        <v>2927673.9751999998</v>
      </c>
      <c r="O454" s="28">
        <v>2592316.1368</v>
      </c>
      <c r="P454" s="28">
        <v>2301865.2435999997</v>
      </c>
      <c r="Q454" s="28">
        <v>2524337.5196000002</v>
      </c>
      <c r="R454" s="28">
        <v>2401699.1232000003</v>
      </c>
      <c r="S454" s="28">
        <v>2068253.1843999999</v>
      </c>
      <c r="T454" s="28">
        <v>2357081.9427999998</v>
      </c>
      <c r="U454" s="28">
        <v>2156206.5096</v>
      </c>
      <c r="V454" s="28">
        <v>2427099.2719999999</v>
      </c>
      <c r="Z454" s="28"/>
      <c r="AA454" s="28"/>
    </row>
    <row r="455" spans="1:27" x14ac:dyDescent="0.2">
      <c r="A455" s="25">
        <v>2610</v>
      </c>
      <c r="B455" s="26" t="s">
        <v>759</v>
      </c>
      <c r="C455" s="25">
        <v>2610</v>
      </c>
      <c r="D455" s="27">
        <v>8</v>
      </c>
      <c r="E455" s="27">
        <v>1</v>
      </c>
      <c r="F455" s="27" t="s">
        <v>530</v>
      </c>
      <c r="G455" s="27">
        <f>+C455</f>
        <v>2610</v>
      </c>
      <c r="H455" s="27" t="str">
        <f t="shared" si="123"/>
        <v>8-1-02-2610</v>
      </c>
      <c r="I455" s="26" t="s">
        <v>412</v>
      </c>
      <c r="J455" s="28">
        <f>SUM(K455:V455)</f>
        <v>212423760.64628005</v>
      </c>
      <c r="K455" s="28">
        <v>19530933.837465003</v>
      </c>
      <c r="L455" s="28">
        <v>21032873.726475</v>
      </c>
      <c r="M455" s="28">
        <v>21737022.825519998</v>
      </c>
      <c r="N455" s="28">
        <v>31982942.90814</v>
      </c>
      <c r="O455" s="28">
        <v>23453175.079465002</v>
      </c>
      <c r="P455" s="28">
        <v>10353348.352474999</v>
      </c>
      <c r="Q455" s="28">
        <v>9605662.6909799986</v>
      </c>
      <c r="R455" s="28">
        <v>21245757.710414998</v>
      </c>
      <c r="S455" s="28">
        <v>12008678.68503</v>
      </c>
      <c r="T455" s="28">
        <v>16867590.993045002</v>
      </c>
      <c r="U455" s="28">
        <v>11762468.773355</v>
      </c>
      <c r="V455" s="28">
        <v>12843305.063914999</v>
      </c>
      <c r="Z455" s="28"/>
      <c r="AA455" s="28"/>
    </row>
    <row r="456" spans="1:27" x14ac:dyDescent="0.2">
      <c r="A456" s="25">
        <v>2612</v>
      </c>
      <c r="B456" s="26" t="s">
        <v>413</v>
      </c>
      <c r="C456" s="25">
        <v>2612</v>
      </c>
      <c r="D456" s="27">
        <v>8</v>
      </c>
      <c r="E456" s="27">
        <v>1</v>
      </c>
      <c r="F456" s="27" t="s">
        <v>530</v>
      </c>
      <c r="G456" s="27">
        <f>+C456</f>
        <v>2612</v>
      </c>
      <c r="H456" s="27" t="str">
        <f t="shared" si="123"/>
        <v>8-1-02-2612</v>
      </c>
      <c r="I456" s="26" t="s">
        <v>414</v>
      </c>
      <c r="J456" s="28">
        <f>SUM(K456:V456)</f>
        <v>0</v>
      </c>
      <c r="K456" s="28">
        <v>0</v>
      </c>
      <c r="L456" s="28">
        <v>0</v>
      </c>
      <c r="M456" s="28">
        <v>0</v>
      </c>
      <c r="N456" s="28">
        <v>0</v>
      </c>
      <c r="O456" s="28">
        <v>0</v>
      </c>
      <c r="P456" s="28">
        <v>0</v>
      </c>
      <c r="Q456" s="28">
        <v>0</v>
      </c>
      <c r="R456" s="28">
        <v>0</v>
      </c>
      <c r="S456" s="28">
        <v>0</v>
      </c>
      <c r="T456" s="28">
        <v>0</v>
      </c>
      <c r="U456" s="28">
        <v>0</v>
      </c>
      <c r="V456" s="28">
        <v>0</v>
      </c>
      <c r="Z456" s="28"/>
      <c r="AA456" s="28"/>
    </row>
    <row r="457" spans="1:27" x14ac:dyDescent="0.2">
      <c r="A457" s="25">
        <v>2613</v>
      </c>
      <c r="B457" s="26" t="s">
        <v>415</v>
      </c>
      <c r="C457" s="25">
        <v>2613</v>
      </c>
      <c r="D457" s="27">
        <v>8</v>
      </c>
      <c r="E457" s="27">
        <v>1</v>
      </c>
      <c r="F457" s="27" t="s">
        <v>530</v>
      </c>
      <c r="G457" s="27">
        <f>+C457</f>
        <v>2613</v>
      </c>
      <c r="H457" s="27" t="str">
        <f t="shared" si="123"/>
        <v>8-1-02-2613</v>
      </c>
      <c r="I457" s="26" t="s">
        <v>416</v>
      </c>
      <c r="J457" s="28">
        <f>SUM(K457:V457)</f>
        <v>0</v>
      </c>
      <c r="K457" s="28">
        <v>0</v>
      </c>
      <c r="L457" s="28">
        <v>0</v>
      </c>
      <c r="M457" s="28">
        <v>0</v>
      </c>
      <c r="N457" s="28">
        <v>0</v>
      </c>
      <c r="O457" s="28">
        <v>0</v>
      </c>
      <c r="P457" s="28">
        <v>0</v>
      </c>
      <c r="Q457" s="28">
        <v>0</v>
      </c>
      <c r="R457" s="28">
        <v>0</v>
      </c>
      <c r="S457" s="28">
        <v>0</v>
      </c>
      <c r="T457" s="28">
        <v>0</v>
      </c>
      <c r="U457" s="28">
        <v>0</v>
      </c>
      <c r="V457" s="28">
        <v>0</v>
      </c>
      <c r="Z457" s="28"/>
      <c r="AA457" s="28"/>
    </row>
    <row r="458" spans="1:27" x14ac:dyDescent="0.2">
      <c r="A458" s="25"/>
      <c r="B458" s="22"/>
      <c r="C458" s="25"/>
      <c r="D458" s="23">
        <v>8</v>
      </c>
      <c r="E458" s="23">
        <v>1</v>
      </c>
      <c r="F458" s="23" t="s">
        <v>529</v>
      </c>
      <c r="G458" s="23">
        <v>0</v>
      </c>
      <c r="H458" s="23" t="str">
        <f t="shared" si="123"/>
        <v>8-1-03-0</v>
      </c>
      <c r="I458" s="22" t="s">
        <v>417</v>
      </c>
      <c r="J458" s="24">
        <f>+J459+J460</f>
        <v>275189240.70499998</v>
      </c>
      <c r="K458" s="24">
        <f t="shared" ref="K458:V458" si="128">+K459+K460</f>
        <v>7098204.0950000007</v>
      </c>
      <c r="L458" s="24">
        <f t="shared" si="128"/>
        <v>45414852.495000005</v>
      </c>
      <c r="M458" s="24">
        <f t="shared" si="128"/>
        <v>7098204.0950000007</v>
      </c>
      <c r="N458" s="24">
        <f t="shared" si="128"/>
        <v>7098204.0950000007</v>
      </c>
      <c r="O458" s="24">
        <f t="shared" si="128"/>
        <v>61512235.109999999</v>
      </c>
      <c r="P458" s="24">
        <f t="shared" si="128"/>
        <v>8833297.2699999996</v>
      </c>
      <c r="Q458" s="24">
        <f t="shared" si="128"/>
        <v>7902843.2700000005</v>
      </c>
      <c r="R458" s="24">
        <f t="shared" si="128"/>
        <v>53355319.344999999</v>
      </c>
      <c r="S458" s="24">
        <f t="shared" si="128"/>
        <v>7098505.7550000027</v>
      </c>
      <c r="T458" s="24">
        <f t="shared" si="128"/>
        <v>7215683.8049999997</v>
      </c>
      <c r="U458" s="24">
        <f t="shared" si="128"/>
        <v>55346207.564999998</v>
      </c>
      <c r="V458" s="24">
        <f t="shared" si="128"/>
        <v>7215683.8049999997</v>
      </c>
      <c r="Z458" s="24">
        <v>275189240.70999998</v>
      </c>
      <c r="AA458" s="24">
        <f>Z458-J458</f>
        <v>4.999995231628418E-3</v>
      </c>
    </row>
    <row r="459" spans="1:27" x14ac:dyDescent="0.2">
      <c r="A459" s="25">
        <v>2602</v>
      </c>
      <c r="B459" s="26" t="s">
        <v>760</v>
      </c>
      <c r="C459" s="25">
        <v>2602</v>
      </c>
      <c r="D459" s="27">
        <v>8</v>
      </c>
      <c r="E459" s="27">
        <v>1</v>
      </c>
      <c r="F459" s="27" t="s">
        <v>529</v>
      </c>
      <c r="G459" s="27">
        <f>+C459</f>
        <v>2602</v>
      </c>
      <c r="H459" s="27" t="str">
        <f t="shared" si="123"/>
        <v>8-1-03-2602</v>
      </c>
      <c r="I459" s="26" t="s">
        <v>418</v>
      </c>
      <c r="J459" s="28">
        <f>SUM(K459:V459)</f>
        <v>275189240.70499998</v>
      </c>
      <c r="K459" s="28">
        <v>7098204.0950000007</v>
      </c>
      <c r="L459" s="28">
        <v>45414852.495000005</v>
      </c>
      <c r="M459" s="28">
        <v>7098204.0950000007</v>
      </c>
      <c r="N459" s="28">
        <v>7098204.0950000007</v>
      </c>
      <c r="O459" s="28">
        <v>61512235.109999999</v>
      </c>
      <c r="P459" s="28">
        <v>8833297.2699999996</v>
      </c>
      <c r="Q459" s="28">
        <v>7902843.2700000005</v>
      </c>
      <c r="R459" s="28">
        <v>53355319.344999999</v>
      </c>
      <c r="S459" s="28">
        <v>7098505.7550000027</v>
      </c>
      <c r="T459" s="28">
        <v>7215683.8049999997</v>
      </c>
      <c r="U459" s="28">
        <v>55346207.564999998</v>
      </c>
      <c r="V459" s="28">
        <v>7215683.8049999997</v>
      </c>
      <c r="Z459" s="28"/>
      <c r="AA459" s="28"/>
    </row>
    <row r="460" spans="1:27" x14ac:dyDescent="0.2">
      <c r="A460" s="25">
        <v>2614</v>
      </c>
      <c r="B460" s="26" t="s">
        <v>419</v>
      </c>
      <c r="C460" s="25">
        <v>2614</v>
      </c>
      <c r="D460" s="27">
        <v>8</v>
      </c>
      <c r="E460" s="27">
        <v>1</v>
      </c>
      <c r="F460" s="27" t="s">
        <v>529</v>
      </c>
      <c r="G460" s="27">
        <f>+C460</f>
        <v>2614</v>
      </c>
      <c r="H460" s="27" t="str">
        <f t="shared" si="123"/>
        <v>8-1-03-2614</v>
      </c>
      <c r="I460" s="26" t="s">
        <v>420</v>
      </c>
      <c r="J460" s="28">
        <f>SUM(K460:V460)</f>
        <v>0</v>
      </c>
      <c r="K460" s="28">
        <v>0</v>
      </c>
      <c r="L460" s="28">
        <v>0</v>
      </c>
      <c r="M460" s="28">
        <v>0</v>
      </c>
      <c r="N460" s="28">
        <v>0</v>
      </c>
      <c r="O460" s="28">
        <v>0</v>
      </c>
      <c r="P460" s="28">
        <v>0</v>
      </c>
      <c r="Q460" s="28">
        <v>0</v>
      </c>
      <c r="R460" s="28">
        <v>0</v>
      </c>
      <c r="S460" s="28">
        <v>0</v>
      </c>
      <c r="T460" s="28">
        <v>0</v>
      </c>
      <c r="U460" s="28">
        <v>0</v>
      </c>
      <c r="V460" s="28">
        <v>0</v>
      </c>
      <c r="Z460" s="28"/>
      <c r="AA460" s="28"/>
    </row>
    <row r="461" spans="1:27" x14ac:dyDescent="0.2">
      <c r="A461" s="25"/>
      <c r="B461" s="22"/>
      <c r="C461" s="25"/>
      <c r="D461" s="23">
        <v>8</v>
      </c>
      <c r="E461" s="23">
        <v>1</v>
      </c>
      <c r="F461" s="23" t="s">
        <v>531</v>
      </c>
      <c r="G461" s="23">
        <v>0</v>
      </c>
      <c r="H461" s="23" t="str">
        <f t="shared" si="123"/>
        <v>8-1-04-0</v>
      </c>
      <c r="I461" s="22" t="s">
        <v>421</v>
      </c>
      <c r="J461" s="24">
        <f>+J462</f>
        <v>18118743.442800004</v>
      </c>
      <c r="K461" s="24">
        <f t="shared" ref="K461:V461" si="129">+K462</f>
        <v>1204632.5876</v>
      </c>
      <c r="L461" s="24">
        <f t="shared" si="129"/>
        <v>2876535.2044000006</v>
      </c>
      <c r="M461" s="24">
        <f t="shared" si="129"/>
        <v>1035624.2155999999</v>
      </c>
      <c r="N461" s="24">
        <f t="shared" si="129"/>
        <v>1149750.9764000003</v>
      </c>
      <c r="O461" s="24">
        <f t="shared" si="129"/>
        <v>1227192.7772000001</v>
      </c>
      <c r="P461" s="24">
        <f t="shared" si="129"/>
        <v>1563290.5444</v>
      </c>
      <c r="Q461" s="24">
        <f t="shared" si="129"/>
        <v>1623686.7608</v>
      </c>
      <c r="R461" s="24">
        <f t="shared" si="129"/>
        <v>1537638.5180000002</v>
      </c>
      <c r="S461" s="24">
        <f t="shared" si="129"/>
        <v>1483582.8851999999</v>
      </c>
      <c r="T461" s="24">
        <f t="shared" si="129"/>
        <v>1478336.9327999998</v>
      </c>
      <c r="U461" s="24">
        <f t="shared" si="129"/>
        <v>1529373.9032000001</v>
      </c>
      <c r="V461" s="24">
        <f t="shared" si="129"/>
        <v>1409098.1372000002</v>
      </c>
      <c r="Z461" s="24">
        <v>18118743.440000001</v>
      </c>
      <c r="AA461" s="24">
        <f>Z461-J461</f>
        <v>-2.8000026941299438E-3</v>
      </c>
    </row>
    <row r="462" spans="1:27" x14ac:dyDescent="0.2">
      <c r="A462" s="25">
        <v>2606</v>
      </c>
      <c r="B462" s="26" t="s">
        <v>761</v>
      </c>
      <c r="C462" s="25">
        <v>2606</v>
      </c>
      <c r="D462" s="27">
        <v>8</v>
      </c>
      <c r="E462" s="27">
        <v>1</v>
      </c>
      <c r="F462" s="27" t="s">
        <v>531</v>
      </c>
      <c r="G462" s="27">
        <f>+C462</f>
        <v>2606</v>
      </c>
      <c r="H462" s="27" t="str">
        <f t="shared" si="123"/>
        <v>8-1-04-2606</v>
      </c>
      <c r="I462" s="26" t="s">
        <v>422</v>
      </c>
      <c r="J462" s="28">
        <f>SUM(K462:V462)</f>
        <v>18118743.442800004</v>
      </c>
      <c r="K462" s="28">
        <v>1204632.5876</v>
      </c>
      <c r="L462" s="28">
        <v>2876535.2044000006</v>
      </c>
      <c r="M462" s="28">
        <v>1035624.2155999999</v>
      </c>
      <c r="N462" s="28">
        <v>1149750.9764000003</v>
      </c>
      <c r="O462" s="28">
        <v>1227192.7772000001</v>
      </c>
      <c r="P462" s="28">
        <v>1563290.5444</v>
      </c>
      <c r="Q462" s="28">
        <v>1623686.7608</v>
      </c>
      <c r="R462" s="28">
        <v>1537638.5180000002</v>
      </c>
      <c r="S462" s="28">
        <v>1483582.8851999999</v>
      </c>
      <c r="T462" s="28">
        <v>1478336.9327999998</v>
      </c>
      <c r="U462" s="28">
        <v>1529373.9032000001</v>
      </c>
      <c r="V462" s="28">
        <v>1409098.1372000002</v>
      </c>
      <c r="Z462" s="28"/>
      <c r="AA462" s="28"/>
    </row>
    <row r="463" spans="1:27" x14ac:dyDescent="0.2">
      <c r="A463" s="25"/>
      <c r="B463" s="22"/>
      <c r="C463" s="25"/>
      <c r="D463" s="23">
        <v>8</v>
      </c>
      <c r="E463" s="23">
        <v>1</v>
      </c>
      <c r="F463" s="23" t="s">
        <v>532</v>
      </c>
      <c r="G463" s="23">
        <v>0</v>
      </c>
      <c r="H463" s="23" t="str">
        <f t="shared" si="123"/>
        <v>8-1-05-0</v>
      </c>
      <c r="I463" s="22" t="s">
        <v>423</v>
      </c>
      <c r="J463" s="24">
        <f>+J464</f>
        <v>44062725.335199997</v>
      </c>
      <c r="K463" s="24">
        <f t="shared" ref="K463:V463" si="130">+K464</f>
        <v>3599127.1368</v>
      </c>
      <c r="L463" s="24">
        <f t="shared" si="130"/>
        <v>4366978.1168</v>
      </c>
      <c r="M463" s="24">
        <f t="shared" si="130"/>
        <v>3163698.5432000002</v>
      </c>
      <c r="N463" s="24">
        <f t="shared" si="130"/>
        <v>3296374.2864000001</v>
      </c>
      <c r="O463" s="24">
        <f t="shared" si="130"/>
        <v>2703970.8332000002</v>
      </c>
      <c r="P463" s="24">
        <f t="shared" si="130"/>
        <v>2688472.2903999998</v>
      </c>
      <c r="Q463" s="24">
        <f t="shared" si="130"/>
        <v>4020564.9432000001</v>
      </c>
      <c r="R463" s="24">
        <f t="shared" si="130"/>
        <v>4220188.8820000002</v>
      </c>
      <c r="S463" s="24">
        <f t="shared" si="130"/>
        <v>4071222.2044000006</v>
      </c>
      <c r="T463" s="24">
        <f t="shared" si="130"/>
        <v>4049895.7850000001</v>
      </c>
      <c r="U463" s="24">
        <f t="shared" si="130"/>
        <v>3996037.9030000004</v>
      </c>
      <c r="V463" s="24">
        <f t="shared" si="130"/>
        <v>3886194.4108000002</v>
      </c>
      <c r="Z463" s="24">
        <v>44062725.340000004</v>
      </c>
      <c r="AA463" s="24">
        <f>Z463-J463</f>
        <v>4.8000067472457886E-3</v>
      </c>
    </row>
    <row r="464" spans="1:27" x14ac:dyDescent="0.2">
      <c r="A464" s="25">
        <v>2603</v>
      </c>
      <c r="B464" s="26" t="s">
        <v>762</v>
      </c>
      <c r="C464" s="25">
        <v>2603</v>
      </c>
      <c r="D464" s="27">
        <v>8</v>
      </c>
      <c r="E464" s="27">
        <v>1</v>
      </c>
      <c r="F464" s="27" t="s">
        <v>532</v>
      </c>
      <c r="G464" s="27">
        <f>+C464</f>
        <v>2603</v>
      </c>
      <c r="H464" s="27" t="str">
        <f t="shared" si="123"/>
        <v>8-1-05-2603</v>
      </c>
      <c r="I464" s="26" t="s">
        <v>423</v>
      </c>
      <c r="J464" s="28">
        <f>SUM(K464:V464)</f>
        <v>44062725.335199997</v>
      </c>
      <c r="K464" s="28">
        <v>3599127.1368</v>
      </c>
      <c r="L464" s="28">
        <v>4366978.1168</v>
      </c>
      <c r="M464" s="28">
        <v>3163698.5432000002</v>
      </c>
      <c r="N464" s="28">
        <v>3296374.2864000001</v>
      </c>
      <c r="O464" s="28">
        <v>2703970.8332000002</v>
      </c>
      <c r="P464" s="28">
        <v>2688472.2903999998</v>
      </c>
      <c r="Q464" s="28">
        <v>4020564.9432000001</v>
      </c>
      <c r="R464" s="28">
        <v>4220188.8820000002</v>
      </c>
      <c r="S464" s="28">
        <v>4071222.2044000006</v>
      </c>
      <c r="T464" s="28">
        <v>4049895.7850000001</v>
      </c>
      <c r="U464" s="28">
        <v>3996037.9030000004</v>
      </c>
      <c r="V464" s="28">
        <v>3886194.4108000002</v>
      </c>
      <c r="Z464" s="28"/>
      <c r="AA464" s="28"/>
    </row>
    <row r="465" spans="1:27" x14ac:dyDescent="0.2">
      <c r="A465" s="25"/>
      <c r="B465" s="22"/>
      <c r="C465" s="25"/>
      <c r="D465" s="23">
        <v>8</v>
      </c>
      <c r="E465" s="23">
        <v>1</v>
      </c>
      <c r="F465" s="23" t="s">
        <v>533</v>
      </c>
      <c r="G465" s="23">
        <v>0</v>
      </c>
      <c r="H465" s="23" t="str">
        <f t="shared" si="123"/>
        <v>8-1-06-0</v>
      </c>
      <c r="I465" s="22" t="s">
        <v>424</v>
      </c>
      <c r="J465" s="24">
        <f>+J466</f>
        <v>451059465.77639997</v>
      </c>
      <c r="K465" s="24">
        <f t="shared" ref="K465:V465" si="131">+K466</f>
        <v>0</v>
      </c>
      <c r="L465" s="24">
        <f t="shared" si="131"/>
        <v>39193632.399999999</v>
      </c>
      <c r="M465" s="24">
        <f t="shared" si="131"/>
        <v>51651843.359999999</v>
      </c>
      <c r="N465" s="24">
        <f t="shared" si="131"/>
        <v>63483613.440000005</v>
      </c>
      <c r="O465" s="24">
        <f t="shared" si="131"/>
        <v>37328634.719999999</v>
      </c>
      <c r="P465" s="24">
        <f t="shared" si="131"/>
        <v>37302449.600000001</v>
      </c>
      <c r="Q465" s="24">
        <f t="shared" si="131"/>
        <v>36415968.160000004</v>
      </c>
      <c r="R465" s="24">
        <f t="shared" si="131"/>
        <v>48771265.920000002</v>
      </c>
      <c r="S465" s="24">
        <f t="shared" si="131"/>
        <v>30807534.68</v>
      </c>
      <c r="T465" s="24">
        <f t="shared" si="131"/>
        <v>33703092.633600004</v>
      </c>
      <c r="U465" s="24">
        <f t="shared" si="131"/>
        <v>37397874.378799997</v>
      </c>
      <c r="V465" s="24">
        <f t="shared" si="131"/>
        <v>35003556.484000005</v>
      </c>
      <c r="Z465" s="24">
        <v>451059465.77999997</v>
      </c>
      <c r="AA465" s="24">
        <f>Z465-J465</f>
        <v>3.600001335144043E-3</v>
      </c>
    </row>
    <row r="466" spans="1:27" x14ac:dyDescent="0.2">
      <c r="A466" s="25">
        <v>2609</v>
      </c>
      <c r="B466" s="26" t="s">
        <v>763</v>
      </c>
      <c r="C466" s="25">
        <v>2609</v>
      </c>
      <c r="D466" s="20">
        <v>8</v>
      </c>
      <c r="E466" s="20">
        <v>1</v>
      </c>
      <c r="F466" s="20" t="s">
        <v>533</v>
      </c>
      <c r="G466" s="27">
        <f>+C466</f>
        <v>2609</v>
      </c>
      <c r="H466" s="20" t="str">
        <f t="shared" si="123"/>
        <v>8-1-06-2609</v>
      </c>
      <c r="I466" s="26" t="s">
        <v>424</v>
      </c>
      <c r="J466" s="28">
        <f>SUM(K466:V466)</f>
        <v>451059465.77639997</v>
      </c>
      <c r="K466" s="28">
        <v>0</v>
      </c>
      <c r="L466" s="28">
        <v>39193632.399999999</v>
      </c>
      <c r="M466" s="28">
        <v>51651843.359999999</v>
      </c>
      <c r="N466" s="28">
        <v>63483613.440000005</v>
      </c>
      <c r="O466" s="28">
        <v>37328634.719999999</v>
      </c>
      <c r="P466" s="28">
        <v>37302449.600000001</v>
      </c>
      <c r="Q466" s="28">
        <v>36415968.160000004</v>
      </c>
      <c r="R466" s="28">
        <v>48771265.920000002</v>
      </c>
      <c r="S466" s="28">
        <v>30807534.68</v>
      </c>
      <c r="T466" s="28">
        <v>33703092.633600004</v>
      </c>
      <c r="U466" s="28">
        <v>37397874.378799997</v>
      </c>
      <c r="V466" s="28">
        <v>35003556.484000005</v>
      </c>
      <c r="Z466" s="28"/>
      <c r="AA466" s="28"/>
    </row>
    <row r="467" spans="1:27" x14ac:dyDescent="0.2">
      <c r="A467" s="25"/>
      <c r="B467" s="26"/>
      <c r="C467" s="25"/>
      <c r="D467" s="23">
        <v>8</v>
      </c>
      <c r="E467" s="23">
        <v>1</v>
      </c>
      <c r="F467" s="23" t="s">
        <v>534</v>
      </c>
      <c r="G467" s="23">
        <v>0</v>
      </c>
      <c r="H467" s="23" t="str">
        <f t="shared" si="123"/>
        <v>8-1-07-0</v>
      </c>
      <c r="I467" s="22" t="s">
        <v>425</v>
      </c>
      <c r="J467" s="24">
        <f>+J468</f>
        <v>0</v>
      </c>
      <c r="K467" s="24">
        <f t="shared" ref="K467:V467" si="132">+K468</f>
        <v>0</v>
      </c>
      <c r="L467" s="24">
        <f t="shared" si="132"/>
        <v>0</v>
      </c>
      <c r="M467" s="24">
        <f t="shared" si="132"/>
        <v>0</v>
      </c>
      <c r="N467" s="24">
        <f t="shared" si="132"/>
        <v>0</v>
      </c>
      <c r="O467" s="24">
        <f t="shared" si="132"/>
        <v>0</v>
      </c>
      <c r="P467" s="24">
        <f t="shared" si="132"/>
        <v>0</v>
      </c>
      <c r="Q467" s="24">
        <f t="shared" si="132"/>
        <v>0</v>
      </c>
      <c r="R467" s="24">
        <f t="shared" si="132"/>
        <v>0</v>
      </c>
      <c r="S467" s="24">
        <f t="shared" si="132"/>
        <v>0</v>
      </c>
      <c r="T467" s="24">
        <f t="shared" si="132"/>
        <v>0</v>
      </c>
      <c r="U467" s="24">
        <f t="shared" si="132"/>
        <v>0</v>
      </c>
      <c r="V467" s="24">
        <f t="shared" si="132"/>
        <v>0</v>
      </c>
      <c r="Z467" s="24"/>
      <c r="AA467" s="24"/>
    </row>
    <row r="468" spans="1:27" x14ac:dyDescent="0.2">
      <c r="A468" s="25"/>
      <c r="B468" s="26"/>
      <c r="C468" s="25"/>
      <c r="D468" s="27">
        <v>8</v>
      </c>
      <c r="E468" s="27">
        <v>1</v>
      </c>
      <c r="F468" s="27" t="s">
        <v>534</v>
      </c>
      <c r="G468" s="27">
        <v>0</v>
      </c>
      <c r="H468" s="27" t="str">
        <f t="shared" si="123"/>
        <v>8-1-07-0</v>
      </c>
      <c r="I468" s="26" t="s">
        <v>425</v>
      </c>
      <c r="J468" s="28">
        <f>SUM(K468:V468)</f>
        <v>0</v>
      </c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Z468" s="28"/>
      <c r="AA468" s="28"/>
    </row>
    <row r="469" spans="1:27" x14ac:dyDescent="0.2">
      <c r="A469" s="25"/>
      <c r="B469" s="19"/>
      <c r="C469" s="25"/>
      <c r="D469" s="20">
        <v>8</v>
      </c>
      <c r="E469" s="20">
        <v>2</v>
      </c>
      <c r="F469" s="20" t="s">
        <v>527</v>
      </c>
      <c r="G469" s="20">
        <v>0</v>
      </c>
      <c r="H469" s="20" t="str">
        <f t="shared" si="123"/>
        <v>8-2-00-0</v>
      </c>
      <c r="I469" s="19" t="s">
        <v>426</v>
      </c>
      <c r="J469" s="21">
        <f>+J470+J473</f>
        <v>2177774426.9709997</v>
      </c>
      <c r="K469" s="21">
        <f t="shared" ref="K469:V469" si="133">+K470+K473</f>
        <v>163275459.62</v>
      </c>
      <c r="L469" s="21">
        <f t="shared" si="133"/>
        <v>215605978.15000004</v>
      </c>
      <c r="M469" s="21">
        <f t="shared" si="133"/>
        <v>191011085.71000001</v>
      </c>
      <c r="N469" s="21">
        <f t="shared" si="133"/>
        <v>191428328.94</v>
      </c>
      <c r="O469" s="21">
        <f t="shared" si="133"/>
        <v>192783826.34</v>
      </c>
      <c r="P469" s="21">
        <f t="shared" si="133"/>
        <v>193717031.57999998</v>
      </c>
      <c r="Q469" s="21">
        <f t="shared" si="133"/>
        <v>194286593.18000001</v>
      </c>
      <c r="R469" s="21">
        <f t="shared" si="133"/>
        <v>194866983.52500001</v>
      </c>
      <c r="S469" s="21">
        <f t="shared" si="133"/>
        <v>192633048.88800001</v>
      </c>
      <c r="T469" s="21">
        <f t="shared" si="133"/>
        <v>184216487.213</v>
      </c>
      <c r="U469" s="21">
        <f t="shared" si="133"/>
        <v>132002694.94</v>
      </c>
      <c r="V469" s="21">
        <f t="shared" si="133"/>
        <v>131946908.88500001</v>
      </c>
      <c r="Z469" s="21">
        <v>2177774426.98</v>
      </c>
      <c r="AA469" s="21">
        <f>Z469-J469</f>
        <v>9.0003013610839844E-3</v>
      </c>
    </row>
    <row r="470" spans="1:27" x14ac:dyDescent="0.2">
      <c r="A470" s="25"/>
      <c r="B470" s="22"/>
      <c r="C470" s="25"/>
      <c r="D470" s="23">
        <v>8</v>
      </c>
      <c r="E470" s="23">
        <v>2</v>
      </c>
      <c r="F470" s="23" t="s">
        <v>528</v>
      </c>
      <c r="G470" s="23">
        <v>0</v>
      </c>
      <c r="H470" s="23" t="str">
        <f t="shared" si="123"/>
        <v>8-2-01-0</v>
      </c>
      <c r="I470" s="22" t="s">
        <v>427</v>
      </c>
      <c r="J470" s="24">
        <f>SUM(J471:J472)</f>
        <v>600594617.07099986</v>
      </c>
      <c r="K470" s="24">
        <f t="shared" ref="K470:V470" si="134">SUM(K471:K472)</f>
        <v>59219514.035000004</v>
      </c>
      <c r="L470" s="24">
        <f t="shared" si="134"/>
        <v>59411222.860000007</v>
      </c>
      <c r="M470" s="24">
        <f t="shared" si="134"/>
        <v>59456696.825000003</v>
      </c>
      <c r="N470" s="24">
        <f t="shared" si="134"/>
        <v>59911466.960000008</v>
      </c>
      <c r="O470" s="24">
        <f t="shared" si="134"/>
        <v>60767318.665000007</v>
      </c>
      <c r="P470" s="24">
        <f t="shared" si="134"/>
        <v>61241550.745000005</v>
      </c>
      <c r="Q470" s="24">
        <f t="shared" si="134"/>
        <v>61711423.540000007</v>
      </c>
      <c r="R470" s="24">
        <f t="shared" si="134"/>
        <v>62217241.255000003</v>
      </c>
      <c r="S470" s="24">
        <f t="shared" si="134"/>
        <v>61141090.96800001</v>
      </c>
      <c r="T470" s="24">
        <f t="shared" si="134"/>
        <v>53624704.728</v>
      </c>
      <c r="U470" s="24">
        <f t="shared" si="134"/>
        <v>1053117.875</v>
      </c>
      <c r="V470" s="24">
        <f t="shared" si="134"/>
        <v>839268.61499999999</v>
      </c>
      <c r="Z470" s="24">
        <v>600594617.08000004</v>
      </c>
      <c r="AA470" s="24">
        <f>Z470-J470</f>
        <v>9.0001821517944336E-3</v>
      </c>
    </row>
    <row r="471" spans="1:27" x14ac:dyDescent="0.2">
      <c r="A471" s="25">
        <v>2701</v>
      </c>
      <c r="B471" s="26" t="s">
        <v>764</v>
      </c>
      <c r="C471" s="25">
        <v>2701</v>
      </c>
      <c r="D471" s="27">
        <v>8</v>
      </c>
      <c r="E471" s="27">
        <v>2</v>
      </c>
      <c r="F471" s="27" t="s">
        <v>528</v>
      </c>
      <c r="G471" s="27">
        <f>+C471</f>
        <v>2701</v>
      </c>
      <c r="H471" s="27" t="str">
        <f t="shared" si="123"/>
        <v>8-2-01-2701</v>
      </c>
      <c r="I471" s="26" t="s">
        <v>428</v>
      </c>
      <c r="J471" s="28">
        <f>SUM(K471:V471)</f>
        <v>582256174.13599992</v>
      </c>
      <c r="K471" s="28">
        <v>58850915.760000005</v>
      </c>
      <c r="L471" s="28">
        <v>58850915.760000005</v>
      </c>
      <c r="M471" s="28">
        <v>58850915.760000005</v>
      </c>
      <c r="N471" s="28">
        <v>58850915.760000005</v>
      </c>
      <c r="O471" s="28">
        <v>58850915.760000005</v>
      </c>
      <c r="P471" s="28">
        <v>58850915.760000005</v>
      </c>
      <c r="Q471" s="28">
        <v>58850915.760000005</v>
      </c>
      <c r="R471" s="28">
        <v>58850915.760000005</v>
      </c>
      <c r="S471" s="28">
        <v>58850920.908000007</v>
      </c>
      <c r="T471" s="28">
        <v>52597927.148000002</v>
      </c>
      <c r="U471" s="28">
        <v>0</v>
      </c>
      <c r="V471" s="28">
        <v>0</v>
      </c>
      <c r="Z471" s="28"/>
      <c r="AA471" s="28"/>
    </row>
    <row r="472" spans="1:27" x14ac:dyDescent="0.2">
      <c r="A472" s="25">
        <v>2702</v>
      </c>
      <c r="B472" s="26" t="s">
        <v>765</v>
      </c>
      <c r="C472" s="25">
        <v>2702</v>
      </c>
      <c r="D472" s="27">
        <v>8</v>
      </c>
      <c r="E472" s="27">
        <v>2</v>
      </c>
      <c r="F472" s="27" t="s">
        <v>528</v>
      </c>
      <c r="G472" s="27">
        <f>+C472</f>
        <v>2702</v>
      </c>
      <c r="H472" s="27" t="str">
        <f t="shared" si="123"/>
        <v>8-2-01-2702</v>
      </c>
      <c r="I472" s="26" t="s">
        <v>429</v>
      </c>
      <c r="J472" s="28">
        <f>SUM(K472:V472)</f>
        <v>18338442.934999999</v>
      </c>
      <c r="K472" s="28">
        <v>368598.27500000002</v>
      </c>
      <c r="L472" s="28">
        <v>560307.1</v>
      </c>
      <c r="M472" s="28">
        <v>605781.06499999994</v>
      </c>
      <c r="N472" s="28">
        <v>1060551.2</v>
      </c>
      <c r="O472" s="28">
        <v>1916402.9049999998</v>
      </c>
      <c r="P472" s="28">
        <v>2390634.9849999999</v>
      </c>
      <c r="Q472" s="28">
        <v>2860507.7800000003</v>
      </c>
      <c r="R472" s="28">
        <v>3366325.4950000001</v>
      </c>
      <c r="S472" s="28">
        <v>2290170.0600000005</v>
      </c>
      <c r="T472" s="28">
        <v>1026777.5800000003</v>
      </c>
      <c r="U472" s="28">
        <v>1053117.875</v>
      </c>
      <c r="V472" s="28">
        <v>839268.61499999999</v>
      </c>
      <c r="Z472" s="28"/>
      <c r="AA472" s="28"/>
    </row>
    <row r="473" spans="1:27" x14ac:dyDescent="0.2">
      <c r="A473" s="25"/>
      <c r="B473" s="22"/>
      <c r="C473" s="25"/>
      <c r="D473" s="23">
        <v>8</v>
      </c>
      <c r="E473" s="23">
        <v>2</v>
      </c>
      <c r="F473" s="23" t="s">
        <v>530</v>
      </c>
      <c r="G473" s="23">
        <v>0</v>
      </c>
      <c r="H473" s="23" t="str">
        <f t="shared" si="123"/>
        <v>8-2-02-0</v>
      </c>
      <c r="I473" s="22" t="s">
        <v>430</v>
      </c>
      <c r="J473" s="24">
        <f>SUM(J474:J475)</f>
        <v>1577179809.9000001</v>
      </c>
      <c r="K473" s="24">
        <f t="shared" ref="K473:V473" si="135">SUM(K474:K475)</f>
        <v>104055945.58499999</v>
      </c>
      <c r="L473" s="24">
        <f t="shared" si="135"/>
        <v>156194755.29000002</v>
      </c>
      <c r="M473" s="24">
        <f t="shared" si="135"/>
        <v>131554388.88500001</v>
      </c>
      <c r="N473" s="24">
        <f t="shared" si="135"/>
        <v>131516861.97999999</v>
      </c>
      <c r="O473" s="24">
        <f t="shared" si="135"/>
        <v>132016507.675</v>
      </c>
      <c r="P473" s="24">
        <f t="shared" si="135"/>
        <v>132475480.83499999</v>
      </c>
      <c r="Q473" s="24">
        <f t="shared" si="135"/>
        <v>132575169.64</v>
      </c>
      <c r="R473" s="24">
        <f t="shared" si="135"/>
        <v>132649742.27</v>
      </c>
      <c r="S473" s="24">
        <f t="shared" si="135"/>
        <v>131491957.92</v>
      </c>
      <c r="T473" s="24">
        <f t="shared" si="135"/>
        <v>130591782.485</v>
      </c>
      <c r="U473" s="24">
        <f t="shared" si="135"/>
        <v>130949577.065</v>
      </c>
      <c r="V473" s="24">
        <f t="shared" si="135"/>
        <v>131107640.27000001</v>
      </c>
      <c r="Z473" s="24">
        <v>1577179809.9000001</v>
      </c>
      <c r="AA473" s="24">
        <f>Z473-J473</f>
        <v>0</v>
      </c>
    </row>
    <row r="474" spans="1:27" x14ac:dyDescent="0.2">
      <c r="A474" s="25">
        <v>2703</v>
      </c>
      <c r="B474" s="26" t="s">
        <v>431</v>
      </c>
      <c r="C474" s="25">
        <v>2703</v>
      </c>
      <c r="D474" s="27">
        <v>8</v>
      </c>
      <c r="E474" s="27">
        <v>2</v>
      </c>
      <c r="F474" s="27" t="s">
        <v>530</v>
      </c>
      <c r="G474" s="27">
        <f>+C474</f>
        <v>2703</v>
      </c>
      <c r="H474" s="27" t="str">
        <f t="shared" si="123"/>
        <v>8-2-02-2703</v>
      </c>
      <c r="I474" s="26" t="s">
        <v>432</v>
      </c>
      <c r="J474" s="28">
        <f>SUM(K474:V474)</f>
        <v>1553671918</v>
      </c>
      <c r="K474" s="28">
        <v>103329606.61</v>
      </c>
      <c r="L474" s="28">
        <v>155118670.30000001</v>
      </c>
      <c r="M474" s="28">
        <v>129974377.15000001</v>
      </c>
      <c r="N474" s="28">
        <v>129474218.02</v>
      </c>
      <c r="O474" s="28">
        <v>129474218.02</v>
      </c>
      <c r="P474" s="28">
        <v>129474218.02</v>
      </c>
      <c r="Q474" s="28">
        <v>129474218.02</v>
      </c>
      <c r="R474" s="28">
        <v>129474218.02</v>
      </c>
      <c r="S474" s="28">
        <v>129474218.02</v>
      </c>
      <c r="T474" s="28">
        <v>129474218.02</v>
      </c>
      <c r="U474" s="28">
        <v>129455514.81999999</v>
      </c>
      <c r="V474" s="28">
        <v>129474222.98</v>
      </c>
      <c r="Z474" s="28"/>
      <c r="AA474" s="28"/>
    </row>
    <row r="475" spans="1:27" x14ac:dyDescent="0.2">
      <c r="A475" s="25">
        <v>2704</v>
      </c>
      <c r="B475" s="26" t="s">
        <v>766</v>
      </c>
      <c r="C475" s="25">
        <v>2704</v>
      </c>
      <c r="D475" s="27">
        <v>8</v>
      </c>
      <c r="E475" s="27">
        <v>2</v>
      </c>
      <c r="F475" s="27" t="s">
        <v>530</v>
      </c>
      <c r="G475" s="27">
        <f>+C475</f>
        <v>2704</v>
      </c>
      <c r="H475" s="27" t="str">
        <f t="shared" si="123"/>
        <v>8-2-02-2704</v>
      </c>
      <c r="I475" s="26" t="s">
        <v>433</v>
      </c>
      <c r="J475" s="28">
        <f>SUM(K475:V475)</f>
        <v>23507891.899999999</v>
      </c>
      <c r="K475" s="28">
        <v>726338.97499999998</v>
      </c>
      <c r="L475" s="28">
        <v>1076084.99</v>
      </c>
      <c r="M475" s="28">
        <v>1580011.7349999999</v>
      </c>
      <c r="N475" s="28">
        <v>2042643.96</v>
      </c>
      <c r="O475" s="28">
        <v>2542289.6550000003</v>
      </c>
      <c r="P475" s="28">
        <v>3001262.8150000004</v>
      </c>
      <c r="Q475" s="28">
        <v>3100951.62</v>
      </c>
      <c r="R475" s="28">
        <v>3175524.25</v>
      </c>
      <c r="S475" s="28">
        <v>2017739.9000000004</v>
      </c>
      <c r="T475" s="28">
        <v>1117564.4650000003</v>
      </c>
      <c r="U475" s="28">
        <v>1494062.2449999999</v>
      </c>
      <c r="V475" s="28">
        <v>1633417.29</v>
      </c>
      <c r="Z475" s="28"/>
      <c r="AA475" s="28"/>
    </row>
    <row r="476" spans="1:27" x14ac:dyDescent="0.2">
      <c r="A476" s="25"/>
      <c r="B476" s="19"/>
      <c r="C476" s="25"/>
      <c r="D476" s="20">
        <v>8</v>
      </c>
      <c r="E476" s="20">
        <v>3</v>
      </c>
      <c r="F476" s="20" t="s">
        <v>527</v>
      </c>
      <c r="G476" s="20">
        <v>0</v>
      </c>
      <c r="H476" s="20" t="str">
        <f t="shared" si="123"/>
        <v>8-3-00-0</v>
      </c>
      <c r="I476" s="19" t="s">
        <v>434</v>
      </c>
      <c r="J476" s="21">
        <f>+J477+J479+J481+J483+J485+J487+J489+J491</f>
        <v>500000</v>
      </c>
      <c r="K476" s="21">
        <f t="shared" ref="K476:V476" si="136">+K477+K479+K481+K483+K485+K487+K489+K491</f>
        <v>0</v>
      </c>
      <c r="L476" s="21">
        <f t="shared" si="136"/>
        <v>0</v>
      </c>
      <c r="M476" s="21">
        <f t="shared" si="136"/>
        <v>0</v>
      </c>
      <c r="N476" s="21">
        <f t="shared" si="136"/>
        <v>0</v>
      </c>
      <c r="O476" s="21">
        <f t="shared" si="136"/>
        <v>0</v>
      </c>
      <c r="P476" s="21">
        <f t="shared" si="136"/>
        <v>0</v>
      </c>
      <c r="Q476" s="21">
        <f t="shared" si="136"/>
        <v>0</v>
      </c>
      <c r="R476" s="21">
        <f t="shared" si="136"/>
        <v>0</v>
      </c>
      <c r="S476" s="21">
        <f t="shared" si="136"/>
        <v>200000</v>
      </c>
      <c r="T476" s="21">
        <f t="shared" si="136"/>
        <v>0</v>
      </c>
      <c r="U476" s="21">
        <f t="shared" si="136"/>
        <v>300000</v>
      </c>
      <c r="V476" s="21">
        <f t="shared" si="136"/>
        <v>0</v>
      </c>
      <c r="Z476" s="21">
        <v>500000</v>
      </c>
      <c r="AA476" s="24">
        <f>Z476-J476</f>
        <v>0</v>
      </c>
    </row>
    <row r="477" spans="1:27" x14ac:dyDescent="0.2">
      <c r="A477" s="25"/>
      <c r="B477" s="22"/>
      <c r="C477" s="25"/>
      <c r="D477" s="23">
        <v>8</v>
      </c>
      <c r="E477" s="23">
        <v>3</v>
      </c>
      <c r="F477" s="23" t="s">
        <v>528</v>
      </c>
      <c r="G477" s="23">
        <v>0</v>
      </c>
      <c r="H477" s="23" t="str">
        <f t="shared" si="123"/>
        <v>8-3-01-0</v>
      </c>
      <c r="I477" s="22" t="s">
        <v>435</v>
      </c>
      <c r="J477" s="24">
        <f>SUM(J478:J478)</f>
        <v>500000</v>
      </c>
      <c r="K477" s="24">
        <f t="shared" ref="K477:V477" si="137">SUM(K478:K478)</f>
        <v>0</v>
      </c>
      <c r="L477" s="24">
        <f t="shared" si="137"/>
        <v>0</v>
      </c>
      <c r="M477" s="24">
        <f t="shared" si="137"/>
        <v>0</v>
      </c>
      <c r="N477" s="24">
        <f t="shared" si="137"/>
        <v>0</v>
      </c>
      <c r="O477" s="24">
        <f t="shared" si="137"/>
        <v>0</v>
      </c>
      <c r="P477" s="24">
        <f t="shared" si="137"/>
        <v>0</v>
      </c>
      <c r="Q477" s="24">
        <f t="shared" si="137"/>
        <v>0</v>
      </c>
      <c r="R477" s="24">
        <f t="shared" si="137"/>
        <v>0</v>
      </c>
      <c r="S477" s="24">
        <f t="shared" si="137"/>
        <v>200000</v>
      </c>
      <c r="T477" s="24">
        <f t="shared" si="137"/>
        <v>0</v>
      </c>
      <c r="U477" s="24">
        <f t="shared" si="137"/>
        <v>300000</v>
      </c>
      <c r="V477" s="24">
        <f t="shared" si="137"/>
        <v>0</v>
      </c>
      <c r="Z477" s="24">
        <v>500000</v>
      </c>
      <c r="AA477" s="24">
        <f>Z477-J477</f>
        <v>0</v>
      </c>
    </row>
    <row r="478" spans="1:27" x14ac:dyDescent="0.2">
      <c r="A478" s="25">
        <v>2801</v>
      </c>
      <c r="B478" s="26" t="s">
        <v>767</v>
      </c>
      <c r="C478" s="25">
        <v>2801</v>
      </c>
      <c r="D478" s="27">
        <v>8</v>
      </c>
      <c r="E478" s="27">
        <v>3</v>
      </c>
      <c r="F478" s="27" t="s">
        <v>528</v>
      </c>
      <c r="G478" s="27">
        <f>+C478</f>
        <v>2801</v>
      </c>
      <c r="H478" s="27" t="str">
        <f t="shared" si="123"/>
        <v>8-3-01-2801</v>
      </c>
      <c r="I478" s="26" t="s">
        <v>435</v>
      </c>
      <c r="J478" s="28">
        <f>SUM(K478:V478)</f>
        <v>500000</v>
      </c>
      <c r="K478" s="28">
        <v>0</v>
      </c>
      <c r="L478" s="28">
        <v>0</v>
      </c>
      <c r="M478" s="28">
        <v>0</v>
      </c>
      <c r="N478" s="28">
        <v>0</v>
      </c>
      <c r="O478" s="28">
        <v>0</v>
      </c>
      <c r="P478" s="28">
        <v>0</v>
      </c>
      <c r="Q478" s="28">
        <v>0</v>
      </c>
      <c r="R478" s="28">
        <v>0</v>
      </c>
      <c r="S478" s="28">
        <v>200000</v>
      </c>
      <c r="T478" s="28">
        <v>0</v>
      </c>
      <c r="U478" s="28">
        <v>300000</v>
      </c>
      <c r="V478" s="28">
        <v>0</v>
      </c>
      <c r="Z478" s="28">
        <v>500000</v>
      </c>
      <c r="AA478" s="24">
        <f>Z478-J478</f>
        <v>0</v>
      </c>
    </row>
    <row r="479" spans="1:27" x14ac:dyDescent="0.2">
      <c r="A479" s="25"/>
      <c r="B479" s="22"/>
      <c r="C479" s="25"/>
      <c r="D479" s="23">
        <v>8</v>
      </c>
      <c r="E479" s="23">
        <v>3</v>
      </c>
      <c r="F479" s="23" t="s">
        <v>530</v>
      </c>
      <c r="G479" s="23">
        <v>0</v>
      </c>
      <c r="H479" s="23" t="str">
        <f t="shared" si="123"/>
        <v>8-3-02-0</v>
      </c>
      <c r="I479" s="22" t="s">
        <v>436</v>
      </c>
      <c r="J479" s="24">
        <f>SUM(J480:J480)</f>
        <v>0</v>
      </c>
      <c r="K479" s="24">
        <f t="shared" ref="K479:V479" si="138">SUM(K480:K480)</f>
        <v>0</v>
      </c>
      <c r="L479" s="24">
        <f t="shared" si="138"/>
        <v>0</v>
      </c>
      <c r="M479" s="24">
        <f t="shared" si="138"/>
        <v>0</v>
      </c>
      <c r="N479" s="24">
        <f t="shared" si="138"/>
        <v>0</v>
      </c>
      <c r="O479" s="24">
        <f t="shared" si="138"/>
        <v>0</v>
      </c>
      <c r="P479" s="24">
        <f t="shared" si="138"/>
        <v>0</v>
      </c>
      <c r="Q479" s="24">
        <f t="shared" si="138"/>
        <v>0</v>
      </c>
      <c r="R479" s="24">
        <f t="shared" si="138"/>
        <v>0</v>
      </c>
      <c r="S479" s="24">
        <f t="shared" si="138"/>
        <v>0</v>
      </c>
      <c r="T479" s="24">
        <f t="shared" si="138"/>
        <v>0</v>
      </c>
      <c r="U479" s="24">
        <f t="shared" si="138"/>
        <v>0</v>
      </c>
      <c r="V479" s="24">
        <f t="shared" si="138"/>
        <v>0</v>
      </c>
      <c r="Z479" s="24">
        <v>0</v>
      </c>
      <c r="AA479" s="24">
        <f>Z479-J479</f>
        <v>0</v>
      </c>
    </row>
    <row r="480" spans="1:27" x14ac:dyDescent="0.2">
      <c r="A480" s="25">
        <v>2802</v>
      </c>
      <c r="B480" s="26" t="s">
        <v>437</v>
      </c>
      <c r="C480" s="25">
        <v>2802</v>
      </c>
      <c r="D480" s="27">
        <v>8</v>
      </c>
      <c r="E480" s="27">
        <v>3</v>
      </c>
      <c r="F480" s="27" t="s">
        <v>530</v>
      </c>
      <c r="G480" s="27">
        <f>+C480</f>
        <v>2802</v>
      </c>
      <c r="H480" s="27" t="str">
        <f t="shared" ref="H480:H504" si="139">CONCATENATE(D480,"-",E480,"-",F480,"-",G480)</f>
        <v>8-3-02-2802</v>
      </c>
      <c r="I480" s="26" t="s">
        <v>438</v>
      </c>
      <c r="J480" s="28">
        <f>SUM(K480:V480)</f>
        <v>0</v>
      </c>
      <c r="K480" s="28">
        <v>0</v>
      </c>
      <c r="L480" s="28">
        <v>0</v>
      </c>
      <c r="M480" s="28">
        <v>0</v>
      </c>
      <c r="N480" s="28">
        <v>0</v>
      </c>
      <c r="O480" s="28">
        <v>0</v>
      </c>
      <c r="P480" s="28">
        <v>0</v>
      </c>
      <c r="Q480" s="28">
        <v>0</v>
      </c>
      <c r="R480" s="28">
        <v>0</v>
      </c>
      <c r="S480" s="28">
        <v>0</v>
      </c>
      <c r="T480" s="28">
        <v>0</v>
      </c>
      <c r="U480" s="28">
        <v>0</v>
      </c>
      <c r="V480" s="28">
        <v>0</v>
      </c>
      <c r="Z480" s="28"/>
      <c r="AA480" s="28"/>
    </row>
    <row r="481" spans="1:27" x14ac:dyDescent="0.2">
      <c r="A481" s="25"/>
      <c r="B481" s="22"/>
      <c r="C481" s="25"/>
      <c r="D481" s="23">
        <v>8</v>
      </c>
      <c r="E481" s="23">
        <v>3</v>
      </c>
      <c r="F481" s="23" t="s">
        <v>532</v>
      </c>
      <c r="G481" s="23">
        <v>0</v>
      </c>
      <c r="H481" s="23" t="str">
        <f t="shared" si="139"/>
        <v>8-3-05-0</v>
      </c>
      <c r="I481" s="22" t="s">
        <v>439</v>
      </c>
      <c r="J481" s="24">
        <f>SUM(J482:J482)</f>
        <v>0</v>
      </c>
      <c r="K481" s="24">
        <f t="shared" ref="K481:V481" si="140">SUM(K482:K482)</f>
        <v>0</v>
      </c>
      <c r="L481" s="24">
        <f t="shared" si="140"/>
        <v>0</v>
      </c>
      <c r="M481" s="24">
        <f t="shared" si="140"/>
        <v>0</v>
      </c>
      <c r="N481" s="24">
        <f t="shared" si="140"/>
        <v>0</v>
      </c>
      <c r="O481" s="24">
        <f t="shared" si="140"/>
        <v>0</v>
      </c>
      <c r="P481" s="24">
        <f t="shared" si="140"/>
        <v>0</v>
      </c>
      <c r="Q481" s="24">
        <f t="shared" si="140"/>
        <v>0</v>
      </c>
      <c r="R481" s="24">
        <f t="shared" si="140"/>
        <v>0</v>
      </c>
      <c r="S481" s="24">
        <f t="shared" si="140"/>
        <v>0</v>
      </c>
      <c r="T481" s="24">
        <f t="shared" si="140"/>
        <v>0</v>
      </c>
      <c r="U481" s="24">
        <f t="shared" si="140"/>
        <v>0</v>
      </c>
      <c r="V481" s="24">
        <f t="shared" si="140"/>
        <v>0</v>
      </c>
      <c r="Z481" s="24">
        <v>0</v>
      </c>
      <c r="AA481" s="24">
        <f>Z481-J481</f>
        <v>0</v>
      </c>
    </row>
    <row r="482" spans="1:27" x14ac:dyDescent="0.2">
      <c r="A482" s="25"/>
      <c r="B482" s="26"/>
      <c r="C482" s="25"/>
      <c r="D482" s="20">
        <v>8</v>
      </c>
      <c r="E482" s="20">
        <v>3</v>
      </c>
      <c r="F482" s="20" t="s">
        <v>532</v>
      </c>
      <c r="G482" s="20">
        <v>0</v>
      </c>
      <c r="H482" s="20" t="str">
        <f t="shared" si="139"/>
        <v>8-3-05-0</v>
      </c>
      <c r="I482" s="26"/>
      <c r="J482" s="28">
        <f>SUM(K482:V482)</f>
        <v>0</v>
      </c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Z482" s="28"/>
      <c r="AA482" s="28"/>
    </row>
    <row r="483" spans="1:27" x14ac:dyDescent="0.2">
      <c r="A483" s="25"/>
      <c r="B483" s="22"/>
      <c r="C483" s="25"/>
      <c r="D483" s="23">
        <v>8</v>
      </c>
      <c r="E483" s="23">
        <v>3</v>
      </c>
      <c r="F483" s="23" t="s">
        <v>533</v>
      </c>
      <c r="G483" s="23">
        <v>0</v>
      </c>
      <c r="H483" s="23" t="str">
        <f t="shared" si="139"/>
        <v>8-3-06-0</v>
      </c>
      <c r="I483" s="22" t="s">
        <v>440</v>
      </c>
      <c r="J483" s="24">
        <f>SUM(J484:J484)</f>
        <v>0</v>
      </c>
      <c r="K483" s="24">
        <f t="shared" ref="K483:V483" si="141">SUM(K484:K484)</f>
        <v>0</v>
      </c>
      <c r="L483" s="24">
        <f t="shared" si="141"/>
        <v>0</v>
      </c>
      <c r="M483" s="24">
        <f t="shared" si="141"/>
        <v>0</v>
      </c>
      <c r="N483" s="24">
        <f t="shared" si="141"/>
        <v>0</v>
      </c>
      <c r="O483" s="24">
        <f t="shared" si="141"/>
        <v>0</v>
      </c>
      <c r="P483" s="24">
        <f t="shared" si="141"/>
        <v>0</v>
      </c>
      <c r="Q483" s="24">
        <f t="shared" si="141"/>
        <v>0</v>
      </c>
      <c r="R483" s="24">
        <f t="shared" si="141"/>
        <v>0</v>
      </c>
      <c r="S483" s="24">
        <f t="shared" si="141"/>
        <v>0</v>
      </c>
      <c r="T483" s="24">
        <f t="shared" si="141"/>
        <v>0</v>
      </c>
      <c r="U483" s="24">
        <f t="shared" si="141"/>
        <v>0</v>
      </c>
      <c r="V483" s="24">
        <f t="shared" si="141"/>
        <v>0</v>
      </c>
      <c r="Z483" s="24">
        <v>0</v>
      </c>
      <c r="AA483" s="24">
        <f>Z483-J483</f>
        <v>0</v>
      </c>
    </row>
    <row r="484" spans="1:27" x14ac:dyDescent="0.2">
      <c r="A484" s="25"/>
      <c r="B484" s="26"/>
      <c r="C484" s="25"/>
      <c r="D484" s="20">
        <v>8</v>
      </c>
      <c r="E484" s="20">
        <v>3</v>
      </c>
      <c r="F484" s="20" t="s">
        <v>533</v>
      </c>
      <c r="G484" s="20">
        <v>0</v>
      </c>
      <c r="H484" s="20" t="str">
        <f t="shared" si="139"/>
        <v>8-3-06-0</v>
      </c>
      <c r="I484" s="26"/>
      <c r="J484" s="28">
        <f>SUM(K484:V484)</f>
        <v>0</v>
      </c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Z484" s="28"/>
      <c r="AA484" s="28"/>
    </row>
    <row r="485" spans="1:27" x14ac:dyDescent="0.2">
      <c r="A485" s="25"/>
      <c r="B485" s="26"/>
      <c r="C485" s="25"/>
      <c r="D485" s="23">
        <v>8</v>
      </c>
      <c r="E485" s="23">
        <v>3</v>
      </c>
      <c r="F485" s="23" t="s">
        <v>534</v>
      </c>
      <c r="G485" s="23">
        <v>0</v>
      </c>
      <c r="H485" s="23" t="str">
        <f t="shared" si="139"/>
        <v>8-3-07-0</v>
      </c>
      <c r="I485" s="22" t="s">
        <v>441</v>
      </c>
      <c r="J485" s="24">
        <f>SUM(J486:J486)</f>
        <v>0</v>
      </c>
      <c r="K485" s="24">
        <f t="shared" ref="K485:V485" si="142">SUM(K486:K486)</f>
        <v>0</v>
      </c>
      <c r="L485" s="24">
        <f t="shared" si="142"/>
        <v>0</v>
      </c>
      <c r="M485" s="24">
        <f t="shared" si="142"/>
        <v>0</v>
      </c>
      <c r="N485" s="24">
        <f t="shared" si="142"/>
        <v>0</v>
      </c>
      <c r="O485" s="24">
        <f t="shared" si="142"/>
        <v>0</v>
      </c>
      <c r="P485" s="24">
        <f t="shared" si="142"/>
        <v>0</v>
      </c>
      <c r="Q485" s="24">
        <f t="shared" si="142"/>
        <v>0</v>
      </c>
      <c r="R485" s="24">
        <f t="shared" si="142"/>
        <v>0</v>
      </c>
      <c r="S485" s="24">
        <f t="shared" si="142"/>
        <v>0</v>
      </c>
      <c r="T485" s="24">
        <f t="shared" si="142"/>
        <v>0</v>
      </c>
      <c r="U485" s="24">
        <f t="shared" si="142"/>
        <v>0</v>
      </c>
      <c r="V485" s="24">
        <f t="shared" si="142"/>
        <v>0</v>
      </c>
      <c r="Z485" s="24">
        <v>0</v>
      </c>
      <c r="AA485" s="24">
        <f>Z485-J485</f>
        <v>0</v>
      </c>
    </row>
    <row r="486" spans="1:27" x14ac:dyDescent="0.2">
      <c r="A486" s="25"/>
      <c r="B486" s="26"/>
      <c r="C486" s="25"/>
      <c r="D486" s="20">
        <v>8</v>
      </c>
      <c r="E486" s="20">
        <v>3</v>
      </c>
      <c r="F486" s="20" t="s">
        <v>534</v>
      </c>
      <c r="G486" s="20">
        <v>0</v>
      </c>
      <c r="H486" s="20" t="str">
        <f t="shared" si="139"/>
        <v>8-3-07-0</v>
      </c>
      <c r="I486" s="26"/>
      <c r="J486" s="28">
        <f>SUM(K486:V486)</f>
        <v>0</v>
      </c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Z486" s="28"/>
      <c r="AA486" s="28"/>
    </row>
    <row r="487" spans="1:27" x14ac:dyDescent="0.2">
      <c r="A487" s="25"/>
      <c r="B487" s="26"/>
      <c r="C487" s="25"/>
      <c r="D487" s="23">
        <v>8</v>
      </c>
      <c r="E487" s="23">
        <v>3</v>
      </c>
      <c r="F487" s="23" t="s">
        <v>535</v>
      </c>
      <c r="G487" s="23">
        <v>0</v>
      </c>
      <c r="H487" s="23" t="str">
        <f t="shared" si="139"/>
        <v>8-3-08-0</v>
      </c>
      <c r="I487" s="22" t="s">
        <v>442</v>
      </c>
      <c r="J487" s="24">
        <f>SUM(J488:J488)</f>
        <v>0</v>
      </c>
      <c r="K487" s="24">
        <f t="shared" ref="K487:V487" si="143">SUM(K488:K488)</f>
        <v>0</v>
      </c>
      <c r="L487" s="24">
        <f t="shared" si="143"/>
        <v>0</v>
      </c>
      <c r="M487" s="24">
        <f t="shared" si="143"/>
        <v>0</v>
      </c>
      <c r="N487" s="24">
        <f t="shared" si="143"/>
        <v>0</v>
      </c>
      <c r="O487" s="24">
        <f t="shared" si="143"/>
        <v>0</v>
      </c>
      <c r="P487" s="24">
        <f t="shared" si="143"/>
        <v>0</v>
      </c>
      <c r="Q487" s="24">
        <f t="shared" si="143"/>
        <v>0</v>
      </c>
      <c r="R487" s="24">
        <f t="shared" si="143"/>
        <v>0</v>
      </c>
      <c r="S487" s="24">
        <f t="shared" si="143"/>
        <v>0</v>
      </c>
      <c r="T487" s="24">
        <f t="shared" si="143"/>
        <v>0</v>
      </c>
      <c r="U487" s="24">
        <f t="shared" si="143"/>
        <v>0</v>
      </c>
      <c r="V487" s="24">
        <f t="shared" si="143"/>
        <v>0</v>
      </c>
      <c r="Z487" s="24">
        <v>0</v>
      </c>
      <c r="AA487" s="24">
        <f>Z487-J487</f>
        <v>0</v>
      </c>
    </row>
    <row r="488" spans="1:27" x14ac:dyDescent="0.2">
      <c r="A488" s="25"/>
      <c r="B488" s="26"/>
      <c r="C488" s="25"/>
      <c r="D488" s="20">
        <v>8</v>
      </c>
      <c r="E488" s="20">
        <v>3</v>
      </c>
      <c r="F488" s="20" t="s">
        <v>535</v>
      </c>
      <c r="G488" s="20">
        <v>0</v>
      </c>
      <c r="H488" s="20" t="str">
        <f t="shared" si="139"/>
        <v>8-3-08-0</v>
      </c>
      <c r="I488" s="26"/>
      <c r="J488" s="28">
        <f>SUM(K488:V488)</f>
        <v>0</v>
      </c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Z488" s="28"/>
      <c r="AA488" s="28"/>
    </row>
    <row r="489" spans="1:27" x14ac:dyDescent="0.2">
      <c r="A489" s="25"/>
      <c r="B489" s="26"/>
      <c r="C489" s="25"/>
      <c r="D489" s="23">
        <v>8</v>
      </c>
      <c r="E489" s="23">
        <v>3</v>
      </c>
      <c r="F489" s="23" t="s">
        <v>536</v>
      </c>
      <c r="G489" s="23">
        <v>0</v>
      </c>
      <c r="H489" s="23" t="str">
        <f t="shared" si="139"/>
        <v>8-3-09-0</v>
      </c>
      <c r="I489" s="22" t="s">
        <v>443</v>
      </c>
      <c r="J489" s="24">
        <f>SUM(J490:J490)</f>
        <v>0</v>
      </c>
      <c r="K489" s="24">
        <f t="shared" ref="K489:V489" si="144">SUM(K490:K490)</f>
        <v>0</v>
      </c>
      <c r="L489" s="24">
        <f t="shared" si="144"/>
        <v>0</v>
      </c>
      <c r="M489" s="24">
        <f t="shared" si="144"/>
        <v>0</v>
      </c>
      <c r="N489" s="24">
        <f t="shared" si="144"/>
        <v>0</v>
      </c>
      <c r="O489" s="24">
        <f t="shared" si="144"/>
        <v>0</v>
      </c>
      <c r="P489" s="24">
        <f t="shared" si="144"/>
        <v>0</v>
      </c>
      <c r="Q489" s="24">
        <f t="shared" si="144"/>
        <v>0</v>
      </c>
      <c r="R489" s="24">
        <f t="shared" si="144"/>
        <v>0</v>
      </c>
      <c r="S489" s="24">
        <f t="shared" si="144"/>
        <v>0</v>
      </c>
      <c r="T489" s="24">
        <f t="shared" si="144"/>
        <v>0</v>
      </c>
      <c r="U489" s="24">
        <f t="shared" si="144"/>
        <v>0</v>
      </c>
      <c r="V489" s="24">
        <f t="shared" si="144"/>
        <v>0</v>
      </c>
      <c r="Z489" s="24">
        <v>0</v>
      </c>
      <c r="AA489" s="24">
        <f>Z489-J489</f>
        <v>0</v>
      </c>
    </row>
    <row r="490" spans="1:27" x14ac:dyDescent="0.2">
      <c r="A490" s="25"/>
      <c r="B490" s="26"/>
      <c r="C490" s="25"/>
      <c r="D490" s="20">
        <v>8</v>
      </c>
      <c r="E490" s="20">
        <v>3</v>
      </c>
      <c r="F490" s="20" t="s">
        <v>536</v>
      </c>
      <c r="G490" s="20">
        <v>0</v>
      </c>
      <c r="H490" s="20" t="str">
        <f t="shared" si="139"/>
        <v>8-3-09-0</v>
      </c>
      <c r="I490" s="26"/>
      <c r="J490" s="28">
        <f>SUM(K490:V490)</f>
        <v>0</v>
      </c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Z490" s="28"/>
      <c r="AA490" s="28"/>
    </row>
    <row r="491" spans="1:27" x14ac:dyDescent="0.2">
      <c r="A491" s="25"/>
      <c r="B491" s="26"/>
      <c r="C491" s="25"/>
      <c r="D491" s="23">
        <v>8</v>
      </c>
      <c r="E491" s="23">
        <v>3</v>
      </c>
      <c r="F491" s="23">
        <v>10</v>
      </c>
      <c r="G491" s="23">
        <v>0</v>
      </c>
      <c r="H491" s="23" t="str">
        <f t="shared" si="139"/>
        <v>8-3-10-0</v>
      </c>
      <c r="I491" s="22" t="s">
        <v>444</v>
      </c>
      <c r="J491" s="24">
        <f>SUM(J492:J492)</f>
        <v>0</v>
      </c>
      <c r="K491" s="24">
        <f t="shared" ref="K491:V491" si="145">SUM(K492:K492)</f>
        <v>0</v>
      </c>
      <c r="L491" s="24">
        <f t="shared" si="145"/>
        <v>0</v>
      </c>
      <c r="M491" s="24">
        <f t="shared" si="145"/>
        <v>0</v>
      </c>
      <c r="N491" s="24">
        <f t="shared" si="145"/>
        <v>0</v>
      </c>
      <c r="O491" s="24">
        <f t="shared" si="145"/>
        <v>0</v>
      </c>
      <c r="P491" s="24">
        <f t="shared" si="145"/>
        <v>0</v>
      </c>
      <c r="Q491" s="24">
        <f t="shared" si="145"/>
        <v>0</v>
      </c>
      <c r="R491" s="24">
        <f t="shared" si="145"/>
        <v>0</v>
      </c>
      <c r="S491" s="24">
        <f t="shared" si="145"/>
        <v>0</v>
      </c>
      <c r="T491" s="24">
        <f t="shared" si="145"/>
        <v>0</v>
      </c>
      <c r="U491" s="24">
        <f t="shared" si="145"/>
        <v>0</v>
      </c>
      <c r="V491" s="24">
        <f t="shared" si="145"/>
        <v>0</v>
      </c>
      <c r="Z491" s="24">
        <v>0</v>
      </c>
      <c r="AA491" s="24">
        <f>Z491-J491</f>
        <v>0</v>
      </c>
    </row>
    <row r="492" spans="1:27" x14ac:dyDescent="0.2">
      <c r="A492" s="25"/>
      <c r="B492" s="26"/>
      <c r="C492" s="25"/>
      <c r="D492" s="20">
        <v>8</v>
      </c>
      <c r="E492" s="20">
        <v>3</v>
      </c>
      <c r="F492" s="20">
        <v>10</v>
      </c>
      <c r="G492" s="20">
        <v>0</v>
      </c>
      <c r="H492" s="20" t="str">
        <f t="shared" si="139"/>
        <v>8-3-10-0</v>
      </c>
      <c r="I492" s="26"/>
      <c r="J492" s="28">
        <f>SUM(K492:V492)</f>
        <v>0</v>
      </c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Z492" s="28"/>
      <c r="AA492" s="28"/>
    </row>
    <row r="493" spans="1:27" x14ac:dyDescent="0.2">
      <c r="A493" s="25"/>
      <c r="B493" s="19"/>
      <c r="C493" s="25"/>
      <c r="D493" s="20">
        <v>8</v>
      </c>
      <c r="E493" s="20">
        <v>4</v>
      </c>
      <c r="F493" s="20" t="s">
        <v>527</v>
      </c>
      <c r="G493" s="20">
        <v>0</v>
      </c>
      <c r="H493" s="20" t="str">
        <f t="shared" si="139"/>
        <v>8-4-00-0</v>
      </c>
      <c r="I493" s="19" t="s">
        <v>445</v>
      </c>
      <c r="J493" s="21">
        <f>+J495+J497+J499+J501+J503+J506</f>
        <v>63788759.343400002</v>
      </c>
      <c r="K493" s="21">
        <f t="shared" ref="K493:V493" si="146">+K495+K497+K499+K501+K503+K506</f>
        <v>7644482.6588000003</v>
      </c>
      <c r="L493" s="21">
        <f t="shared" si="146"/>
        <v>5450826.1132000014</v>
      </c>
      <c r="M493" s="21">
        <f t="shared" si="146"/>
        <v>5098945.1135999998</v>
      </c>
      <c r="N493" s="21">
        <f t="shared" si="146"/>
        <v>5081360.1176000005</v>
      </c>
      <c r="O493" s="21">
        <f t="shared" si="146"/>
        <v>5030095.4495999999</v>
      </c>
      <c r="P493" s="21">
        <f t="shared" si="146"/>
        <v>4945904.230800001</v>
      </c>
      <c r="Q493" s="21">
        <f t="shared" si="146"/>
        <v>5208500.7312000003</v>
      </c>
      <c r="R493" s="21">
        <f t="shared" si="146"/>
        <v>4353927.9992000004</v>
      </c>
      <c r="S493" s="21">
        <f t="shared" si="146"/>
        <v>4542773.2480000006</v>
      </c>
      <c r="T493" s="21">
        <f t="shared" si="146"/>
        <v>4926451.7094000001</v>
      </c>
      <c r="U493" s="21">
        <f t="shared" si="146"/>
        <v>5628387.2917999998</v>
      </c>
      <c r="V493" s="21">
        <f t="shared" si="146"/>
        <v>5877104.6802000012</v>
      </c>
      <c r="Z493" s="21">
        <v>63788759.340000004</v>
      </c>
      <c r="AA493" s="24">
        <f>Z493-J493</f>
        <v>-3.3999979496002197E-3</v>
      </c>
    </row>
    <row r="494" spans="1:27" x14ac:dyDescent="0.2">
      <c r="A494" s="25"/>
      <c r="B494" s="19"/>
      <c r="C494" s="25"/>
      <c r="D494" s="55">
        <v>8</v>
      </c>
      <c r="E494" s="55">
        <v>4</v>
      </c>
      <c r="F494" s="55" t="s">
        <v>527</v>
      </c>
      <c r="G494" s="55">
        <v>0</v>
      </c>
      <c r="H494" s="55" t="str">
        <f t="shared" si="139"/>
        <v>8-4-00-0</v>
      </c>
      <c r="I494" s="56" t="s">
        <v>446</v>
      </c>
      <c r="J494" s="57"/>
      <c r="K494" s="57"/>
      <c r="L494" s="57"/>
      <c r="M494" s="57"/>
      <c r="N494" s="57"/>
      <c r="O494" s="57"/>
      <c r="P494" s="57"/>
      <c r="Q494" s="57"/>
      <c r="R494" s="57"/>
      <c r="S494" s="57"/>
      <c r="T494" s="57"/>
      <c r="U494" s="57"/>
      <c r="V494" s="57"/>
      <c r="Z494" s="57"/>
      <c r="AA494" s="57"/>
    </row>
    <row r="495" spans="1:27" x14ac:dyDescent="0.2">
      <c r="A495" s="25"/>
      <c r="B495" s="22"/>
      <c r="C495" s="25"/>
      <c r="D495" s="23">
        <v>8</v>
      </c>
      <c r="E495" s="23">
        <v>4</v>
      </c>
      <c r="F495" s="23" t="s">
        <v>528</v>
      </c>
      <c r="G495" s="23">
        <v>0</v>
      </c>
      <c r="H495" s="23" t="str">
        <f t="shared" si="139"/>
        <v>8-4-01-0</v>
      </c>
      <c r="I495" s="22" t="s">
        <v>447</v>
      </c>
      <c r="J495" s="24">
        <f>SUM(J496:J496)</f>
        <v>0</v>
      </c>
      <c r="K495" s="24">
        <f t="shared" ref="K495:V495" si="147">SUM(K496:K496)</f>
        <v>0</v>
      </c>
      <c r="L495" s="24">
        <f t="shared" si="147"/>
        <v>0</v>
      </c>
      <c r="M495" s="24">
        <f t="shared" si="147"/>
        <v>0</v>
      </c>
      <c r="N495" s="24">
        <f t="shared" si="147"/>
        <v>0</v>
      </c>
      <c r="O495" s="24">
        <f t="shared" si="147"/>
        <v>0</v>
      </c>
      <c r="P495" s="24">
        <f t="shared" si="147"/>
        <v>0</v>
      </c>
      <c r="Q495" s="24">
        <f t="shared" si="147"/>
        <v>0</v>
      </c>
      <c r="R495" s="24">
        <f t="shared" si="147"/>
        <v>0</v>
      </c>
      <c r="S495" s="24">
        <f t="shared" si="147"/>
        <v>0</v>
      </c>
      <c r="T495" s="24">
        <f t="shared" si="147"/>
        <v>0</v>
      </c>
      <c r="U495" s="24">
        <f t="shared" si="147"/>
        <v>0</v>
      </c>
      <c r="V495" s="24">
        <f t="shared" si="147"/>
        <v>0</v>
      </c>
      <c r="Z495" s="24">
        <v>0</v>
      </c>
      <c r="AA495" s="24">
        <f>Z495-J495</f>
        <v>0</v>
      </c>
    </row>
    <row r="496" spans="1:27" x14ac:dyDescent="0.2">
      <c r="A496" s="25">
        <v>2604</v>
      </c>
      <c r="B496" s="26" t="s">
        <v>448</v>
      </c>
      <c r="C496" s="25">
        <v>2604</v>
      </c>
      <c r="D496" s="27">
        <v>8</v>
      </c>
      <c r="E496" s="27">
        <v>4</v>
      </c>
      <c r="F496" s="27" t="s">
        <v>528</v>
      </c>
      <c r="G496" s="27">
        <f>+C496</f>
        <v>2604</v>
      </c>
      <c r="H496" s="27" t="str">
        <f t="shared" si="139"/>
        <v>8-4-01-2604</v>
      </c>
      <c r="I496" s="26" t="s">
        <v>447</v>
      </c>
      <c r="J496" s="28">
        <f>SUM(K496:V496)</f>
        <v>0</v>
      </c>
      <c r="K496" s="28">
        <v>0</v>
      </c>
      <c r="L496" s="28">
        <v>0</v>
      </c>
      <c r="M496" s="28">
        <v>0</v>
      </c>
      <c r="N496" s="28">
        <v>0</v>
      </c>
      <c r="O496" s="28">
        <v>0</v>
      </c>
      <c r="P496" s="28">
        <v>0</v>
      </c>
      <c r="Q496" s="28">
        <v>0</v>
      </c>
      <c r="R496" s="28">
        <v>0</v>
      </c>
      <c r="S496" s="28">
        <v>0</v>
      </c>
      <c r="T496" s="28">
        <v>0</v>
      </c>
      <c r="U496" s="28">
        <v>0</v>
      </c>
      <c r="V496" s="28">
        <v>0</v>
      </c>
      <c r="Z496" s="28"/>
      <c r="AA496" s="28"/>
    </row>
    <row r="497" spans="1:27" x14ac:dyDescent="0.2">
      <c r="A497" s="25"/>
      <c r="B497" s="22"/>
      <c r="C497" s="25"/>
      <c r="D497" s="23">
        <v>8</v>
      </c>
      <c r="E497" s="23">
        <v>4</v>
      </c>
      <c r="F497" s="23" t="s">
        <v>530</v>
      </c>
      <c r="G497" s="23">
        <v>0</v>
      </c>
      <c r="H497" s="23" t="str">
        <f t="shared" si="139"/>
        <v>8-4-02-0</v>
      </c>
      <c r="I497" s="22" t="s">
        <v>449</v>
      </c>
      <c r="J497" s="24">
        <f>SUM(J498:J498)</f>
        <v>52532713.532000005</v>
      </c>
      <c r="K497" s="24">
        <f t="shared" ref="K497:V497" si="148">SUM(K498:K498)</f>
        <v>5044977.2671999997</v>
      </c>
      <c r="L497" s="24">
        <f t="shared" si="148"/>
        <v>4883238.599200001</v>
      </c>
      <c r="M497" s="24">
        <f t="shared" si="148"/>
        <v>4463668.8668</v>
      </c>
      <c r="N497" s="24">
        <f t="shared" si="148"/>
        <v>4492184.3304000003</v>
      </c>
      <c r="O497" s="24">
        <f t="shared" si="148"/>
        <v>4458379.7075999994</v>
      </c>
      <c r="P497" s="24">
        <f t="shared" si="148"/>
        <v>4330426.0168000003</v>
      </c>
      <c r="Q497" s="24">
        <f t="shared" si="148"/>
        <v>4557528.1232000003</v>
      </c>
      <c r="R497" s="24">
        <f t="shared" si="148"/>
        <v>4119238.1672000005</v>
      </c>
      <c r="S497" s="24">
        <f t="shared" si="148"/>
        <v>3890445.3224000004</v>
      </c>
      <c r="T497" s="24">
        <f t="shared" si="148"/>
        <v>4183182.952</v>
      </c>
      <c r="U497" s="24">
        <f t="shared" si="148"/>
        <v>3959489.9916000003</v>
      </c>
      <c r="V497" s="24">
        <f t="shared" si="148"/>
        <v>4149954.1876000008</v>
      </c>
      <c r="Z497" s="24">
        <v>52532713.530000001</v>
      </c>
      <c r="AA497" s="24">
        <f>Z497-J497</f>
        <v>-2.0000040531158447E-3</v>
      </c>
    </row>
    <row r="498" spans="1:27" x14ac:dyDescent="0.2">
      <c r="A498" s="25">
        <v>2607</v>
      </c>
      <c r="B498" s="26" t="s">
        <v>768</v>
      </c>
      <c r="C498" s="25">
        <v>2607</v>
      </c>
      <c r="D498" s="27">
        <v>8</v>
      </c>
      <c r="E498" s="27">
        <v>4</v>
      </c>
      <c r="F498" s="27" t="s">
        <v>530</v>
      </c>
      <c r="G498" s="27">
        <f>+C498</f>
        <v>2607</v>
      </c>
      <c r="H498" s="27" t="str">
        <f t="shared" si="139"/>
        <v>8-4-02-2607</v>
      </c>
      <c r="I498" s="26" t="s">
        <v>449</v>
      </c>
      <c r="J498" s="28">
        <f>SUM(K498:V498)</f>
        <v>52532713.532000005</v>
      </c>
      <c r="K498" s="28">
        <v>5044977.2671999997</v>
      </c>
      <c r="L498" s="28">
        <v>4883238.599200001</v>
      </c>
      <c r="M498" s="28">
        <v>4463668.8668</v>
      </c>
      <c r="N498" s="28">
        <v>4492184.3304000003</v>
      </c>
      <c r="O498" s="28">
        <v>4458379.7075999994</v>
      </c>
      <c r="P498" s="28">
        <v>4330426.0168000003</v>
      </c>
      <c r="Q498" s="28">
        <v>4557528.1232000003</v>
      </c>
      <c r="R498" s="28">
        <v>4119238.1672000005</v>
      </c>
      <c r="S498" s="28">
        <v>3890445.3224000004</v>
      </c>
      <c r="T498" s="28">
        <v>4183182.952</v>
      </c>
      <c r="U498" s="28">
        <v>3959489.9916000003</v>
      </c>
      <c r="V498" s="28">
        <v>4149954.1876000008</v>
      </c>
      <c r="Z498" s="28"/>
      <c r="AA498" s="28"/>
    </row>
    <row r="499" spans="1:27" x14ac:dyDescent="0.2">
      <c r="A499" s="25"/>
      <c r="B499" s="22"/>
      <c r="C499" s="25"/>
      <c r="D499" s="23">
        <v>8</v>
      </c>
      <c r="E499" s="23">
        <v>4</v>
      </c>
      <c r="F499" s="23" t="s">
        <v>529</v>
      </c>
      <c r="G499" s="23">
        <v>0</v>
      </c>
      <c r="H499" s="23" t="str">
        <f t="shared" si="139"/>
        <v>8-4-03-0</v>
      </c>
      <c r="I499" s="22" t="s">
        <v>450</v>
      </c>
      <c r="J499" s="24">
        <f>SUM(J500:J500)</f>
        <v>0</v>
      </c>
      <c r="K499" s="24">
        <f t="shared" ref="K499:V499" si="149">SUM(K500:K500)</f>
        <v>0</v>
      </c>
      <c r="L499" s="24">
        <f t="shared" si="149"/>
        <v>0</v>
      </c>
      <c r="M499" s="24">
        <f t="shared" si="149"/>
        <v>0</v>
      </c>
      <c r="N499" s="24">
        <f t="shared" si="149"/>
        <v>0</v>
      </c>
      <c r="O499" s="24">
        <f t="shared" si="149"/>
        <v>0</v>
      </c>
      <c r="P499" s="24">
        <f t="shared" si="149"/>
        <v>0</v>
      </c>
      <c r="Q499" s="24">
        <f t="shared" si="149"/>
        <v>0</v>
      </c>
      <c r="R499" s="24">
        <f t="shared" si="149"/>
        <v>0</v>
      </c>
      <c r="S499" s="24">
        <f t="shared" si="149"/>
        <v>0</v>
      </c>
      <c r="T499" s="24">
        <f t="shared" si="149"/>
        <v>0</v>
      </c>
      <c r="U499" s="24">
        <f t="shared" si="149"/>
        <v>0</v>
      </c>
      <c r="V499" s="24">
        <f t="shared" si="149"/>
        <v>0</v>
      </c>
      <c r="Z499" s="24">
        <v>0</v>
      </c>
      <c r="AA499" s="24">
        <f>Z499-J499</f>
        <v>0</v>
      </c>
    </row>
    <row r="500" spans="1:27" x14ac:dyDescent="0.2">
      <c r="A500" s="25"/>
      <c r="B500" s="26"/>
      <c r="C500" s="25"/>
      <c r="D500" s="20">
        <v>8</v>
      </c>
      <c r="E500" s="20">
        <v>4</v>
      </c>
      <c r="F500" s="20" t="s">
        <v>529</v>
      </c>
      <c r="G500" s="20">
        <v>0</v>
      </c>
      <c r="H500" s="20" t="str">
        <f t="shared" si="139"/>
        <v>8-4-03-0</v>
      </c>
      <c r="I500" s="26" t="s">
        <v>450</v>
      </c>
      <c r="J500" s="28">
        <f>SUM(K500:V500)</f>
        <v>0</v>
      </c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Z500" s="28"/>
      <c r="AA500" s="28"/>
    </row>
    <row r="501" spans="1:27" x14ac:dyDescent="0.2">
      <c r="A501" s="25"/>
      <c r="B501" s="22"/>
      <c r="C501" s="25"/>
      <c r="D501" s="23">
        <v>8</v>
      </c>
      <c r="E501" s="23">
        <v>4</v>
      </c>
      <c r="F501" s="23" t="s">
        <v>531</v>
      </c>
      <c r="G501" s="23">
        <v>0</v>
      </c>
      <c r="H501" s="23" t="str">
        <f t="shared" si="139"/>
        <v>8-4-04-0</v>
      </c>
      <c r="I501" s="22" t="s">
        <v>451</v>
      </c>
      <c r="J501" s="24">
        <f>+J502</f>
        <v>11256045.8114</v>
      </c>
      <c r="K501" s="24">
        <f t="shared" ref="K501:V501" si="150">+K502</f>
        <v>2599505.3916000002</v>
      </c>
      <c r="L501" s="24">
        <f t="shared" si="150"/>
        <v>567587.51399999997</v>
      </c>
      <c r="M501" s="24">
        <f t="shared" si="150"/>
        <v>635276.24680000008</v>
      </c>
      <c r="N501" s="24">
        <f t="shared" si="150"/>
        <v>589175.78720000002</v>
      </c>
      <c r="O501" s="24">
        <f t="shared" si="150"/>
        <v>571715.74200000009</v>
      </c>
      <c r="P501" s="24">
        <f t="shared" si="150"/>
        <v>615478.21400000015</v>
      </c>
      <c r="Q501" s="24">
        <f t="shared" si="150"/>
        <v>650972.60800000001</v>
      </c>
      <c r="R501" s="24">
        <f t="shared" si="150"/>
        <v>234689.83199999999</v>
      </c>
      <c r="S501" s="24">
        <f t="shared" si="150"/>
        <v>652327.92559999996</v>
      </c>
      <c r="T501" s="24">
        <f t="shared" si="150"/>
        <v>743268.7574</v>
      </c>
      <c r="U501" s="24">
        <f t="shared" si="150"/>
        <v>1668897.3001999999</v>
      </c>
      <c r="V501" s="24">
        <f t="shared" si="150"/>
        <v>1727150.4926</v>
      </c>
      <c r="Z501" s="24">
        <v>11256045.810000001</v>
      </c>
      <c r="AA501" s="24">
        <f>Z501-J501</f>
        <v>-1.3999994844198227E-3</v>
      </c>
    </row>
    <row r="502" spans="1:27" x14ac:dyDescent="0.2">
      <c r="A502" s="25">
        <v>1504</v>
      </c>
      <c r="B502" s="26" t="s">
        <v>452</v>
      </c>
      <c r="C502" s="25">
        <v>1504</v>
      </c>
      <c r="D502" s="20">
        <v>8</v>
      </c>
      <c r="E502" s="20">
        <v>4</v>
      </c>
      <c r="F502" s="20" t="s">
        <v>531</v>
      </c>
      <c r="G502" s="27">
        <f>+C502</f>
        <v>1504</v>
      </c>
      <c r="H502" s="20" t="str">
        <f t="shared" si="139"/>
        <v>8-4-04-1504</v>
      </c>
      <c r="I502" s="26" t="s">
        <v>451</v>
      </c>
      <c r="J502" s="28">
        <f>SUM(K502:V502)</f>
        <v>11256045.8114</v>
      </c>
      <c r="K502" s="28">
        <v>2599505.3916000002</v>
      </c>
      <c r="L502" s="28">
        <v>567587.51399999997</v>
      </c>
      <c r="M502" s="28">
        <v>635276.24680000008</v>
      </c>
      <c r="N502" s="28">
        <v>589175.78720000002</v>
      </c>
      <c r="O502" s="28">
        <v>571715.74200000009</v>
      </c>
      <c r="P502" s="28">
        <v>615478.21400000015</v>
      </c>
      <c r="Q502" s="28">
        <v>650972.60800000001</v>
      </c>
      <c r="R502" s="28">
        <v>234689.83199999999</v>
      </c>
      <c r="S502" s="28">
        <v>652327.92559999996</v>
      </c>
      <c r="T502" s="28">
        <v>743268.7574</v>
      </c>
      <c r="U502" s="28">
        <v>1668897.3001999999</v>
      </c>
      <c r="V502" s="28">
        <v>1727150.4926</v>
      </c>
      <c r="Z502" s="28"/>
      <c r="AA502" s="28"/>
    </row>
    <row r="503" spans="1:27" x14ac:dyDescent="0.2">
      <c r="A503" s="25"/>
      <c r="B503" s="22"/>
      <c r="C503" s="25"/>
      <c r="D503" s="23">
        <v>8</v>
      </c>
      <c r="E503" s="23">
        <v>4</v>
      </c>
      <c r="F503" s="23" t="s">
        <v>534</v>
      </c>
      <c r="G503" s="23">
        <v>0</v>
      </c>
      <c r="H503" s="23" t="str">
        <f t="shared" si="139"/>
        <v>8-4-07-0</v>
      </c>
      <c r="I503" s="22" t="s">
        <v>453</v>
      </c>
      <c r="J503" s="24">
        <f>+J504</f>
        <v>0</v>
      </c>
      <c r="K503" s="24">
        <f t="shared" ref="K503:V503" si="151">+K504</f>
        <v>0</v>
      </c>
      <c r="L503" s="24">
        <f t="shared" si="151"/>
        <v>0</v>
      </c>
      <c r="M503" s="24">
        <f t="shared" si="151"/>
        <v>0</v>
      </c>
      <c r="N503" s="24">
        <f t="shared" si="151"/>
        <v>0</v>
      </c>
      <c r="O503" s="24">
        <f t="shared" si="151"/>
        <v>0</v>
      </c>
      <c r="P503" s="24">
        <f t="shared" si="151"/>
        <v>0</v>
      </c>
      <c r="Q503" s="24">
        <f t="shared" si="151"/>
        <v>0</v>
      </c>
      <c r="R503" s="24">
        <f t="shared" si="151"/>
        <v>0</v>
      </c>
      <c r="S503" s="24">
        <f t="shared" si="151"/>
        <v>0</v>
      </c>
      <c r="T503" s="24">
        <f t="shared" si="151"/>
        <v>0</v>
      </c>
      <c r="U503" s="24">
        <f t="shared" si="151"/>
        <v>0</v>
      </c>
      <c r="V503" s="24">
        <f t="shared" si="151"/>
        <v>0</v>
      </c>
      <c r="Z503" s="24">
        <v>0</v>
      </c>
      <c r="AA503" s="24">
        <f>Z503-J503</f>
        <v>0</v>
      </c>
    </row>
    <row r="504" spans="1:27" x14ac:dyDescent="0.2">
      <c r="A504" s="25">
        <v>1503</v>
      </c>
      <c r="B504" s="26" t="s">
        <v>769</v>
      </c>
      <c r="C504" s="25">
        <v>1503</v>
      </c>
      <c r="D504" s="27">
        <v>8</v>
      </c>
      <c r="E504" s="27">
        <v>4</v>
      </c>
      <c r="F504" s="27" t="s">
        <v>534</v>
      </c>
      <c r="G504" s="27">
        <f>+C504</f>
        <v>1503</v>
      </c>
      <c r="H504" s="27" t="str">
        <f t="shared" si="139"/>
        <v>8-4-07-1503</v>
      </c>
      <c r="I504" s="26" t="s">
        <v>453</v>
      </c>
      <c r="J504" s="28">
        <f>SUM(K504:V504)</f>
        <v>0</v>
      </c>
      <c r="K504" s="28">
        <v>0</v>
      </c>
      <c r="L504" s="28">
        <v>0</v>
      </c>
      <c r="M504" s="28">
        <v>0</v>
      </c>
      <c r="N504" s="28">
        <v>0</v>
      </c>
      <c r="O504" s="28">
        <v>0</v>
      </c>
      <c r="P504" s="28">
        <v>0</v>
      </c>
      <c r="Q504" s="28">
        <v>0</v>
      </c>
      <c r="R504" s="28">
        <v>0</v>
      </c>
      <c r="S504" s="28">
        <v>0</v>
      </c>
      <c r="T504" s="28">
        <v>0</v>
      </c>
      <c r="U504" s="28">
        <v>0</v>
      </c>
      <c r="V504" s="28">
        <v>0</v>
      </c>
      <c r="Z504" s="28"/>
      <c r="AA504" s="28"/>
    </row>
    <row r="505" spans="1:27" x14ac:dyDescent="0.2">
      <c r="A505" s="25"/>
      <c r="B505" s="26"/>
      <c r="C505" s="25"/>
      <c r="D505" s="27"/>
      <c r="E505" s="27"/>
      <c r="F505" s="27"/>
      <c r="G505" s="27"/>
      <c r="H505" s="27"/>
      <c r="I505" s="56" t="s">
        <v>454</v>
      </c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Z505" s="28"/>
      <c r="AA505" s="28"/>
    </row>
    <row r="506" spans="1:27" x14ac:dyDescent="0.2">
      <c r="A506" s="25"/>
      <c r="B506" s="22"/>
      <c r="C506" s="25"/>
      <c r="D506" s="23">
        <v>8</v>
      </c>
      <c r="E506" s="23">
        <v>4</v>
      </c>
      <c r="F506" s="23" t="s">
        <v>535</v>
      </c>
      <c r="G506" s="23">
        <v>0</v>
      </c>
      <c r="H506" s="23" t="str">
        <f t="shared" ref="H506:H530" si="152">CONCATENATE(D506,"-",E506,"-",F506,"-",G506)</f>
        <v>8-4-08-0</v>
      </c>
      <c r="I506" s="22" t="s">
        <v>455</v>
      </c>
      <c r="J506" s="24">
        <f>SUM(J507:J518)</f>
        <v>0</v>
      </c>
      <c r="K506" s="24">
        <f t="shared" ref="K506:V506" si="153">SUM(K507:K518)</f>
        <v>0</v>
      </c>
      <c r="L506" s="24">
        <f t="shared" si="153"/>
        <v>0</v>
      </c>
      <c r="M506" s="24">
        <f t="shared" si="153"/>
        <v>0</v>
      </c>
      <c r="N506" s="24">
        <f t="shared" si="153"/>
        <v>0</v>
      </c>
      <c r="O506" s="24">
        <f t="shared" si="153"/>
        <v>0</v>
      </c>
      <c r="P506" s="24">
        <f t="shared" si="153"/>
        <v>0</v>
      </c>
      <c r="Q506" s="24">
        <f t="shared" si="153"/>
        <v>0</v>
      </c>
      <c r="R506" s="24">
        <f t="shared" si="153"/>
        <v>0</v>
      </c>
      <c r="S506" s="24">
        <f t="shared" si="153"/>
        <v>0</v>
      </c>
      <c r="T506" s="24">
        <f t="shared" si="153"/>
        <v>0</v>
      </c>
      <c r="U506" s="24">
        <f t="shared" si="153"/>
        <v>0</v>
      </c>
      <c r="V506" s="24">
        <f t="shared" si="153"/>
        <v>0</v>
      </c>
      <c r="Z506" s="24">
        <v>0</v>
      </c>
      <c r="AA506" s="24">
        <f>Z506-J506</f>
        <v>0</v>
      </c>
    </row>
    <row r="507" spans="1:27" x14ac:dyDescent="0.2">
      <c r="A507" s="25">
        <v>1583</v>
      </c>
      <c r="B507" s="26" t="s">
        <v>456</v>
      </c>
      <c r="C507" s="25">
        <v>1583</v>
      </c>
      <c r="D507" s="27">
        <v>8</v>
      </c>
      <c r="E507" s="27">
        <v>4</v>
      </c>
      <c r="F507" s="27" t="s">
        <v>535</v>
      </c>
      <c r="G507" s="27">
        <f t="shared" ref="G507:G518" si="154">+C507</f>
        <v>1583</v>
      </c>
      <c r="H507" s="27" t="str">
        <f t="shared" si="152"/>
        <v>8-4-08-1583</v>
      </c>
      <c r="I507" s="26" t="s">
        <v>457</v>
      </c>
      <c r="J507" s="28">
        <f>SUM(K507:V507)</f>
        <v>0</v>
      </c>
      <c r="K507" s="28">
        <v>0</v>
      </c>
      <c r="L507" s="28">
        <v>0</v>
      </c>
      <c r="M507" s="28">
        <v>0</v>
      </c>
      <c r="N507" s="28">
        <v>0</v>
      </c>
      <c r="O507" s="28">
        <v>0</v>
      </c>
      <c r="P507" s="28">
        <v>0</v>
      </c>
      <c r="Q507" s="28">
        <v>0</v>
      </c>
      <c r="R507" s="28">
        <v>0</v>
      </c>
      <c r="S507" s="28">
        <v>0</v>
      </c>
      <c r="T507" s="28">
        <v>0</v>
      </c>
      <c r="U507" s="28">
        <v>0</v>
      </c>
      <c r="V507" s="28">
        <v>0</v>
      </c>
      <c r="Z507" s="28"/>
      <c r="AA507" s="28"/>
    </row>
    <row r="508" spans="1:27" x14ac:dyDescent="0.2">
      <c r="A508" s="25">
        <v>1589</v>
      </c>
      <c r="B508" s="26" t="s">
        <v>458</v>
      </c>
      <c r="C508" s="25">
        <v>1589</v>
      </c>
      <c r="D508" s="27">
        <v>8</v>
      </c>
      <c r="E508" s="27">
        <v>4</v>
      </c>
      <c r="F508" s="27" t="s">
        <v>535</v>
      </c>
      <c r="G508" s="27">
        <f t="shared" si="154"/>
        <v>1589</v>
      </c>
      <c r="H508" s="27" t="str">
        <f t="shared" si="152"/>
        <v>8-4-08-1589</v>
      </c>
      <c r="I508" s="26" t="s">
        <v>459</v>
      </c>
      <c r="J508" s="28">
        <f>SUM(K508:V508)</f>
        <v>0</v>
      </c>
      <c r="K508" s="28">
        <v>0</v>
      </c>
      <c r="L508" s="28">
        <v>0</v>
      </c>
      <c r="M508" s="28">
        <v>0</v>
      </c>
      <c r="N508" s="28">
        <v>0</v>
      </c>
      <c r="O508" s="28">
        <v>0</v>
      </c>
      <c r="P508" s="28">
        <v>0</v>
      </c>
      <c r="Q508" s="28">
        <v>0</v>
      </c>
      <c r="R508" s="28">
        <v>0</v>
      </c>
      <c r="S508" s="28">
        <v>0</v>
      </c>
      <c r="T508" s="28">
        <v>0</v>
      </c>
      <c r="U508" s="28">
        <v>0</v>
      </c>
      <c r="V508" s="28">
        <v>0</v>
      </c>
      <c r="Z508" s="28"/>
      <c r="AA508" s="28"/>
    </row>
    <row r="509" spans="1:27" x14ac:dyDescent="0.2">
      <c r="A509" s="25">
        <v>1593</v>
      </c>
      <c r="B509" s="26" t="s">
        <v>460</v>
      </c>
      <c r="C509" s="25">
        <v>1593</v>
      </c>
      <c r="D509" s="27">
        <v>8</v>
      </c>
      <c r="E509" s="27">
        <v>4</v>
      </c>
      <c r="F509" s="27" t="s">
        <v>535</v>
      </c>
      <c r="G509" s="27">
        <f t="shared" si="154"/>
        <v>1593</v>
      </c>
      <c r="H509" s="27" t="str">
        <f t="shared" si="152"/>
        <v>8-4-08-1593</v>
      </c>
      <c r="I509" s="26" t="s">
        <v>461</v>
      </c>
      <c r="J509" s="28">
        <f>SUM(K509:V509)</f>
        <v>0</v>
      </c>
      <c r="K509" s="28">
        <v>0</v>
      </c>
      <c r="L509" s="28">
        <v>0</v>
      </c>
      <c r="M509" s="28">
        <v>0</v>
      </c>
      <c r="N509" s="28">
        <v>0</v>
      </c>
      <c r="O509" s="28">
        <v>0</v>
      </c>
      <c r="P509" s="28">
        <v>0</v>
      </c>
      <c r="Q509" s="28">
        <v>0</v>
      </c>
      <c r="R509" s="28">
        <v>0</v>
      </c>
      <c r="S509" s="28">
        <v>0</v>
      </c>
      <c r="T509" s="28">
        <v>0</v>
      </c>
      <c r="U509" s="28">
        <v>0</v>
      </c>
      <c r="V509" s="28">
        <v>0</v>
      </c>
      <c r="Z509" s="28"/>
      <c r="AA509" s="28"/>
    </row>
    <row r="510" spans="1:27" x14ac:dyDescent="0.2">
      <c r="A510" s="25">
        <v>1596</v>
      </c>
      <c r="B510" s="26" t="s">
        <v>462</v>
      </c>
      <c r="C510" s="25">
        <v>1596</v>
      </c>
      <c r="D510" s="27">
        <v>8</v>
      </c>
      <c r="E510" s="27">
        <v>4</v>
      </c>
      <c r="F510" s="27" t="s">
        <v>535</v>
      </c>
      <c r="G510" s="27">
        <f t="shared" si="154"/>
        <v>1596</v>
      </c>
      <c r="H510" s="27" t="str">
        <f t="shared" si="152"/>
        <v>8-4-08-1596</v>
      </c>
      <c r="I510" s="26" t="s">
        <v>463</v>
      </c>
      <c r="J510" s="28">
        <f>SUM(K510:V510)</f>
        <v>0</v>
      </c>
      <c r="K510" s="28">
        <v>0</v>
      </c>
      <c r="L510" s="28">
        <v>0</v>
      </c>
      <c r="M510" s="28">
        <v>0</v>
      </c>
      <c r="N510" s="28">
        <v>0</v>
      </c>
      <c r="O510" s="28">
        <v>0</v>
      </c>
      <c r="P510" s="28">
        <v>0</v>
      </c>
      <c r="Q510" s="28">
        <v>0</v>
      </c>
      <c r="R510" s="28">
        <v>0</v>
      </c>
      <c r="S510" s="28">
        <v>0</v>
      </c>
      <c r="T510" s="28">
        <v>0</v>
      </c>
      <c r="U510" s="28">
        <v>0</v>
      </c>
      <c r="V510" s="28">
        <v>0</v>
      </c>
      <c r="Z510" s="28"/>
      <c r="AA510" s="28"/>
    </row>
    <row r="511" spans="1:27" x14ac:dyDescent="0.2">
      <c r="A511" s="25">
        <v>2053</v>
      </c>
      <c r="B511" s="26" t="s">
        <v>464</v>
      </c>
      <c r="C511" s="25">
        <v>2053</v>
      </c>
      <c r="D511" s="27">
        <v>8</v>
      </c>
      <c r="E511" s="27">
        <v>4</v>
      </c>
      <c r="F511" s="27" t="s">
        <v>535</v>
      </c>
      <c r="G511" s="27">
        <f t="shared" si="154"/>
        <v>2053</v>
      </c>
      <c r="H511" s="27" t="str">
        <f t="shared" si="152"/>
        <v>8-4-08-2053</v>
      </c>
      <c r="I511" s="26" t="s">
        <v>465</v>
      </c>
      <c r="J511" s="28">
        <f>SUM(K511:V511)</f>
        <v>0</v>
      </c>
      <c r="K511" s="28">
        <v>0</v>
      </c>
      <c r="L511" s="28">
        <v>0</v>
      </c>
      <c r="M511" s="28">
        <v>0</v>
      </c>
      <c r="N511" s="28">
        <v>0</v>
      </c>
      <c r="O511" s="28">
        <v>0</v>
      </c>
      <c r="P511" s="28">
        <v>0</v>
      </c>
      <c r="Q511" s="28">
        <v>0</v>
      </c>
      <c r="R511" s="28">
        <v>0</v>
      </c>
      <c r="S511" s="28">
        <v>0</v>
      </c>
      <c r="T511" s="28">
        <v>0</v>
      </c>
      <c r="U511" s="28">
        <v>0</v>
      </c>
      <c r="V511" s="28">
        <v>0</v>
      </c>
      <c r="Z511" s="28"/>
      <c r="AA511" s="28"/>
    </row>
    <row r="512" spans="1:27" x14ac:dyDescent="0.2">
      <c r="A512" s="25">
        <v>1116</v>
      </c>
      <c r="B512" s="26" t="s">
        <v>770</v>
      </c>
      <c r="C512" s="25">
        <v>1116</v>
      </c>
      <c r="D512" s="27">
        <v>8</v>
      </c>
      <c r="E512" s="27">
        <v>4</v>
      </c>
      <c r="F512" s="27" t="s">
        <v>535</v>
      </c>
      <c r="G512" s="27">
        <f t="shared" si="154"/>
        <v>1116</v>
      </c>
      <c r="H512" s="27" t="str">
        <f t="shared" si="152"/>
        <v>8-4-08-1116</v>
      </c>
      <c r="I512" s="26" t="s">
        <v>466</v>
      </c>
      <c r="J512" s="28">
        <f>SUM(K512:V512)</f>
        <v>0</v>
      </c>
      <c r="K512" s="28">
        <v>0</v>
      </c>
      <c r="L512" s="28">
        <v>0</v>
      </c>
      <c r="M512" s="28">
        <v>0</v>
      </c>
      <c r="N512" s="28">
        <v>0</v>
      </c>
      <c r="O512" s="28">
        <v>0</v>
      </c>
      <c r="P512" s="28">
        <v>0</v>
      </c>
      <c r="Q512" s="28">
        <v>0</v>
      </c>
      <c r="R512" s="28">
        <v>0</v>
      </c>
      <c r="S512" s="28">
        <v>0</v>
      </c>
      <c r="T512" s="28">
        <v>0</v>
      </c>
      <c r="U512" s="28">
        <v>0</v>
      </c>
      <c r="V512" s="28">
        <v>0</v>
      </c>
      <c r="Z512" s="28"/>
      <c r="AA512" s="28"/>
    </row>
    <row r="513" spans="1:27" x14ac:dyDescent="0.2">
      <c r="A513" s="25">
        <v>1117</v>
      </c>
      <c r="B513" s="26" t="s">
        <v>771</v>
      </c>
      <c r="C513" s="25">
        <v>1117</v>
      </c>
      <c r="D513" s="27">
        <v>8</v>
      </c>
      <c r="E513" s="27">
        <v>4</v>
      </c>
      <c r="F513" s="27" t="s">
        <v>535</v>
      </c>
      <c r="G513" s="27">
        <f t="shared" si="154"/>
        <v>1117</v>
      </c>
      <c r="H513" s="27" t="str">
        <f t="shared" si="152"/>
        <v>8-4-08-1117</v>
      </c>
      <c r="I513" s="26" t="s">
        <v>467</v>
      </c>
      <c r="J513" s="28">
        <f>SUM(K513:V513)</f>
        <v>0</v>
      </c>
      <c r="K513" s="28">
        <v>0</v>
      </c>
      <c r="L513" s="28">
        <v>0</v>
      </c>
      <c r="M513" s="28">
        <v>0</v>
      </c>
      <c r="N513" s="28">
        <v>0</v>
      </c>
      <c r="O513" s="28">
        <v>0</v>
      </c>
      <c r="P513" s="28">
        <v>0</v>
      </c>
      <c r="Q513" s="28">
        <v>0</v>
      </c>
      <c r="R513" s="28">
        <v>0</v>
      </c>
      <c r="S513" s="28">
        <v>0</v>
      </c>
      <c r="T513" s="28">
        <v>0</v>
      </c>
      <c r="U513" s="28">
        <v>0</v>
      </c>
      <c r="V513" s="28">
        <v>0</v>
      </c>
      <c r="Z513" s="28"/>
      <c r="AA513" s="28"/>
    </row>
    <row r="514" spans="1:27" x14ac:dyDescent="0.2">
      <c r="A514" s="25">
        <v>1559</v>
      </c>
      <c r="B514" s="26" t="s">
        <v>468</v>
      </c>
      <c r="C514" s="25">
        <v>1559</v>
      </c>
      <c r="D514" s="27">
        <v>8</v>
      </c>
      <c r="E514" s="27">
        <v>4</v>
      </c>
      <c r="F514" s="27" t="s">
        <v>535</v>
      </c>
      <c r="G514" s="27">
        <f t="shared" si="154"/>
        <v>1559</v>
      </c>
      <c r="H514" s="27" t="str">
        <f t="shared" si="152"/>
        <v>8-4-08-1559</v>
      </c>
      <c r="I514" s="26" t="s">
        <v>469</v>
      </c>
      <c r="J514" s="28">
        <f>SUM(K514:V514)</f>
        <v>0</v>
      </c>
      <c r="K514" s="28">
        <v>0</v>
      </c>
      <c r="L514" s="28">
        <v>0</v>
      </c>
      <c r="M514" s="28">
        <v>0</v>
      </c>
      <c r="N514" s="28">
        <v>0</v>
      </c>
      <c r="O514" s="28">
        <v>0</v>
      </c>
      <c r="P514" s="28">
        <v>0</v>
      </c>
      <c r="Q514" s="28">
        <v>0</v>
      </c>
      <c r="R514" s="28">
        <v>0</v>
      </c>
      <c r="S514" s="28">
        <v>0</v>
      </c>
      <c r="T514" s="28">
        <v>0</v>
      </c>
      <c r="U514" s="28">
        <v>0</v>
      </c>
      <c r="V514" s="28">
        <v>0</v>
      </c>
      <c r="Z514" s="28"/>
      <c r="AA514" s="28"/>
    </row>
    <row r="515" spans="1:27" x14ac:dyDescent="0.2">
      <c r="A515" s="25">
        <v>1618</v>
      </c>
      <c r="B515" s="26" t="s">
        <v>470</v>
      </c>
      <c r="C515" s="25">
        <v>1618</v>
      </c>
      <c r="D515" s="27">
        <v>8</v>
      </c>
      <c r="E515" s="27">
        <v>4</v>
      </c>
      <c r="F515" s="27" t="s">
        <v>535</v>
      </c>
      <c r="G515" s="27">
        <f t="shared" si="154"/>
        <v>1618</v>
      </c>
      <c r="H515" s="27" t="str">
        <f t="shared" si="152"/>
        <v>8-4-08-1618</v>
      </c>
      <c r="I515" s="26" t="s">
        <v>471</v>
      </c>
      <c r="J515" s="28">
        <f>SUM(K515:V515)</f>
        <v>0</v>
      </c>
      <c r="K515" s="28">
        <v>0</v>
      </c>
      <c r="L515" s="28">
        <v>0</v>
      </c>
      <c r="M515" s="28">
        <v>0</v>
      </c>
      <c r="N515" s="28">
        <v>0</v>
      </c>
      <c r="O515" s="28">
        <v>0</v>
      </c>
      <c r="P515" s="28">
        <v>0</v>
      </c>
      <c r="Q515" s="28">
        <v>0</v>
      </c>
      <c r="R515" s="28">
        <v>0</v>
      </c>
      <c r="S515" s="28">
        <v>0</v>
      </c>
      <c r="T515" s="28">
        <v>0</v>
      </c>
      <c r="U515" s="28">
        <v>0</v>
      </c>
      <c r="V515" s="28">
        <v>0</v>
      </c>
      <c r="Z515" s="28"/>
      <c r="AA515" s="28"/>
    </row>
    <row r="516" spans="1:27" x14ac:dyDescent="0.2">
      <c r="A516" s="25">
        <v>1619</v>
      </c>
      <c r="B516" s="26" t="s">
        <v>472</v>
      </c>
      <c r="C516" s="25">
        <v>1619</v>
      </c>
      <c r="D516" s="27">
        <v>8</v>
      </c>
      <c r="E516" s="27">
        <v>4</v>
      </c>
      <c r="F516" s="27" t="s">
        <v>535</v>
      </c>
      <c r="G516" s="27">
        <f t="shared" si="154"/>
        <v>1619</v>
      </c>
      <c r="H516" s="27" t="str">
        <f t="shared" si="152"/>
        <v>8-4-08-1619</v>
      </c>
      <c r="I516" s="26" t="s">
        <v>473</v>
      </c>
      <c r="J516" s="28">
        <f>SUM(K516:V516)</f>
        <v>0</v>
      </c>
      <c r="K516" s="28">
        <v>0</v>
      </c>
      <c r="L516" s="28">
        <v>0</v>
      </c>
      <c r="M516" s="28">
        <v>0</v>
      </c>
      <c r="N516" s="28">
        <v>0</v>
      </c>
      <c r="O516" s="28">
        <v>0</v>
      </c>
      <c r="P516" s="28">
        <v>0</v>
      </c>
      <c r="Q516" s="28">
        <v>0</v>
      </c>
      <c r="R516" s="28">
        <v>0</v>
      </c>
      <c r="S516" s="28">
        <v>0</v>
      </c>
      <c r="T516" s="28">
        <v>0</v>
      </c>
      <c r="U516" s="28">
        <v>0</v>
      </c>
      <c r="V516" s="28">
        <v>0</v>
      </c>
      <c r="Z516" s="28"/>
      <c r="AA516" s="28"/>
    </row>
    <row r="517" spans="1:27" x14ac:dyDescent="0.2">
      <c r="A517" s="25">
        <v>1500</v>
      </c>
      <c r="B517" s="26" t="s">
        <v>474</v>
      </c>
      <c r="C517" s="25">
        <v>1500</v>
      </c>
      <c r="D517" s="27">
        <v>8</v>
      </c>
      <c r="E517" s="27">
        <v>4</v>
      </c>
      <c r="F517" s="27" t="s">
        <v>535</v>
      </c>
      <c r="G517" s="27">
        <f t="shared" si="154"/>
        <v>1500</v>
      </c>
      <c r="H517" s="27" t="str">
        <f t="shared" si="152"/>
        <v>8-4-08-1500</v>
      </c>
      <c r="I517" s="26" t="s">
        <v>475</v>
      </c>
      <c r="J517" s="28">
        <f>SUM(K517:V517)</f>
        <v>0</v>
      </c>
      <c r="K517" s="28">
        <v>0</v>
      </c>
      <c r="L517" s="28">
        <v>0</v>
      </c>
      <c r="M517" s="28">
        <v>0</v>
      </c>
      <c r="N517" s="28">
        <v>0</v>
      </c>
      <c r="O517" s="28">
        <v>0</v>
      </c>
      <c r="P517" s="28">
        <v>0</v>
      </c>
      <c r="Q517" s="28">
        <v>0</v>
      </c>
      <c r="R517" s="28">
        <v>0</v>
      </c>
      <c r="S517" s="28">
        <v>0</v>
      </c>
      <c r="T517" s="28">
        <v>0</v>
      </c>
      <c r="U517" s="28">
        <v>0</v>
      </c>
      <c r="V517" s="28">
        <v>0</v>
      </c>
      <c r="Z517" s="28"/>
      <c r="AA517" s="28"/>
    </row>
    <row r="518" spans="1:27" x14ac:dyDescent="0.2">
      <c r="A518" s="25">
        <v>1584</v>
      </c>
      <c r="B518" s="26" t="s">
        <v>476</v>
      </c>
      <c r="C518" s="25">
        <v>1584</v>
      </c>
      <c r="D518" s="27">
        <v>8</v>
      </c>
      <c r="E518" s="27">
        <v>4</v>
      </c>
      <c r="F518" s="27" t="s">
        <v>535</v>
      </c>
      <c r="G518" s="27">
        <f t="shared" si="154"/>
        <v>1584</v>
      </c>
      <c r="H518" s="27" t="str">
        <f t="shared" si="152"/>
        <v>8-4-08-1584</v>
      </c>
      <c r="I518" s="26" t="s">
        <v>477</v>
      </c>
      <c r="J518" s="28">
        <f>SUM(K518:V518)</f>
        <v>0</v>
      </c>
      <c r="K518" s="28">
        <v>0</v>
      </c>
      <c r="L518" s="28">
        <v>0</v>
      </c>
      <c r="M518" s="28">
        <v>0</v>
      </c>
      <c r="N518" s="28">
        <v>0</v>
      </c>
      <c r="O518" s="28">
        <v>0</v>
      </c>
      <c r="P518" s="28">
        <v>0</v>
      </c>
      <c r="Q518" s="28">
        <v>0</v>
      </c>
      <c r="R518" s="28">
        <v>0</v>
      </c>
      <c r="S518" s="28">
        <v>0</v>
      </c>
      <c r="T518" s="28">
        <v>0</v>
      </c>
      <c r="U518" s="28">
        <v>0</v>
      </c>
      <c r="V518" s="28">
        <v>0</v>
      </c>
      <c r="Z518" s="28"/>
      <c r="AA518" s="28"/>
    </row>
    <row r="519" spans="1:27" x14ac:dyDescent="0.2">
      <c r="A519" s="25"/>
      <c r="B519" s="26"/>
      <c r="C519" s="25"/>
      <c r="D519" s="23">
        <v>8</v>
      </c>
      <c r="E519" s="23">
        <v>4</v>
      </c>
      <c r="F519" s="23" t="s">
        <v>536</v>
      </c>
      <c r="G519" s="23">
        <v>0</v>
      </c>
      <c r="H519" s="23" t="str">
        <f t="shared" si="152"/>
        <v>8-4-09-0</v>
      </c>
      <c r="I519" s="22" t="s">
        <v>478</v>
      </c>
      <c r="J519" s="24">
        <f>SUM(J520:J520)</f>
        <v>0</v>
      </c>
      <c r="K519" s="24">
        <f t="shared" ref="K519:V519" si="155">SUM(K520:K520)</f>
        <v>0</v>
      </c>
      <c r="L519" s="24">
        <f t="shared" si="155"/>
        <v>0</v>
      </c>
      <c r="M519" s="24">
        <f t="shared" si="155"/>
        <v>0</v>
      </c>
      <c r="N519" s="24">
        <f t="shared" si="155"/>
        <v>0</v>
      </c>
      <c r="O519" s="24">
        <f t="shared" si="155"/>
        <v>0</v>
      </c>
      <c r="P519" s="24">
        <f t="shared" si="155"/>
        <v>0</v>
      </c>
      <c r="Q519" s="24">
        <f t="shared" si="155"/>
        <v>0</v>
      </c>
      <c r="R519" s="24">
        <f t="shared" si="155"/>
        <v>0</v>
      </c>
      <c r="S519" s="24">
        <f t="shared" si="155"/>
        <v>0</v>
      </c>
      <c r="T519" s="24">
        <f t="shared" si="155"/>
        <v>0</v>
      </c>
      <c r="U519" s="24">
        <f t="shared" si="155"/>
        <v>0</v>
      </c>
      <c r="V519" s="24">
        <f t="shared" si="155"/>
        <v>0</v>
      </c>
      <c r="Z519" s="24">
        <v>0</v>
      </c>
      <c r="AA519" s="24">
        <f>Z519-J519</f>
        <v>0</v>
      </c>
    </row>
    <row r="520" spans="1:27" x14ac:dyDescent="0.2">
      <c r="A520" s="25"/>
      <c r="B520" s="26"/>
      <c r="C520" s="25"/>
      <c r="D520" s="20">
        <v>8</v>
      </c>
      <c r="E520" s="20">
        <v>4</v>
      </c>
      <c r="F520" s="20" t="s">
        <v>536</v>
      </c>
      <c r="G520" s="20">
        <v>0</v>
      </c>
      <c r="H520" s="20" t="str">
        <f t="shared" si="152"/>
        <v>8-4-09-0</v>
      </c>
      <c r="I520" s="26" t="s">
        <v>478</v>
      </c>
      <c r="J520" s="28">
        <f>SUM(K520:V520)</f>
        <v>0</v>
      </c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Z520" s="28"/>
      <c r="AA520" s="28"/>
    </row>
    <row r="521" spans="1:27" x14ac:dyDescent="0.2">
      <c r="A521" s="25"/>
      <c r="B521" s="19"/>
      <c r="C521" s="25"/>
      <c r="D521" s="20">
        <v>8</v>
      </c>
      <c r="E521" s="20">
        <v>5</v>
      </c>
      <c r="F521" s="20" t="s">
        <v>527</v>
      </c>
      <c r="G521" s="20">
        <v>0</v>
      </c>
      <c r="H521" s="20" t="str">
        <f t="shared" si="152"/>
        <v>8-5-00-0</v>
      </c>
      <c r="I521" s="19" t="s">
        <v>479</v>
      </c>
      <c r="J521" s="21">
        <f>+J522+J524+J526</f>
        <v>0</v>
      </c>
      <c r="K521" s="21">
        <f t="shared" ref="K521:V521" si="156">+K522+K524+K526</f>
        <v>0</v>
      </c>
      <c r="L521" s="21">
        <f t="shared" si="156"/>
        <v>0</v>
      </c>
      <c r="M521" s="21">
        <f t="shared" si="156"/>
        <v>0</v>
      </c>
      <c r="N521" s="21">
        <f t="shared" si="156"/>
        <v>0</v>
      </c>
      <c r="O521" s="21">
        <f t="shared" si="156"/>
        <v>0</v>
      </c>
      <c r="P521" s="21">
        <f t="shared" si="156"/>
        <v>0</v>
      </c>
      <c r="Q521" s="21">
        <f t="shared" si="156"/>
        <v>0</v>
      </c>
      <c r="R521" s="21">
        <f t="shared" si="156"/>
        <v>0</v>
      </c>
      <c r="S521" s="21">
        <f t="shared" si="156"/>
        <v>0</v>
      </c>
      <c r="T521" s="21">
        <f t="shared" si="156"/>
        <v>0</v>
      </c>
      <c r="U521" s="21">
        <f t="shared" si="156"/>
        <v>0</v>
      </c>
      <c r="V521" s="21">
        <f t="shared" si="156"/>
        <v>0</v>
      </c>
      <c r="Z521" s="21"/>
      <c r="AA521" s="21"/>
    </row>
    <row r="522" spans="1:27" s="3" customFormat="1" x14ac:dyDescent="0.2">
      <c r="A522" s="25"/>
      <c r="B522" s="22"/>
      <c r="C522" s="25"/>
      <c r="D522" s="23">
        <v>8</v>
      </c>
      <c r="E522" s="23">
        <v>5</v>
      </c>
      <c r="F522" s="23" t="s">
        <v>528</v>
      </c>
      <c r="G522" s="23">
        <v>0</v>
      </c>
      <c r="H522" s="23" t="str">
        <f t="shared" si="152"/>
        <v>8-5-01-0</v>
      </c>
      <c r="I522" s="22" t="s">
        <v>480</v>
      </c>
      <c r="J522" s="24">
        <f>+J523</f>
        <v>0</v>
      </c>
      <c r="K522" s="24">
        <f t="shared" ref="K522:V522" si="157">+K523</f>
        <v>0</v>
      </c>
      <c r="L522" s="24">
        <f t="shared" si="157"/>
        <v>0</v>
      </c>
      <c r="M522" s="24">
        <f t="shared" si="157"/>
        <v>0</v>
      </c>
      <c r="N522" s="24">
        <f t="shared" si="157"/>
        <v>0</v>
      </c>
      <c r="O522" s="24">
        <f t="shared" si="157"/>
        <v>0</v>
      </c>
      <c r="P522" s="24">
        <f t="shared" si="157"/>
        <v>0</v>
      </c>
      <c r="Q522" s="24">
        <f t="shared" si="157"/>
        <v>0</v>
      </c>
      <c r="R522" s="24">
        <f t="shared" si="157"/>
        <v>0</v>
      </c>
      <c r="S522" s="24">
        <f t="shared" si="157"/>
        <v>0</v>
      </c>
      <c r="T522" s="24">
        <f t="shared" si="157"/>
        <v>0</v>
      </c>
      <c r="U522" s="24">
        <f t="shared" si="157"/>
        <v>0</v>
      </c>
      <c r="V522" s="24">
        <f t="shared" si="157"/>
        <v>0</v>
      </c>
      <c r="Z522" s="24">
        <v>0</v>
      </c>
      <c r="AA522" s="24">
        <f>Z522-J522</f>
        <v>0</v>
      </c>
    </row>
    <row r="523" spans="1:27" s="3" customFormat="1" x14ac:dyDescent="0.2">
      <c r="A523" s="25"/>
      <c r="B523" s="26"/>
      <c r="C523" s="25"/>
      <c r="D523" s="20">
        <v>8</v>
      </c>
      <c r="E523" s="20">
        <v>5</v>
      </c>
      <c r="F523" s="20" t="s">
        <v>528</v>
      </c>
      <c r="G523" s="20">
        <v>0</v>
      </c>
      <c r="H523" s="20" t="str">
        <f t="shared" si="152"/>
        <v>8-5-01-0</v>
      </c>
      <c r="I523" s="26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Z523" s="28"/>
      <c r="AA523" s="28"/>
    </row>
    <row r="524" spans="1:27" s="3" customFormat="1" x14ac:dyDescent="0.2">
      <c r="A524" s="25"/>
      <c r="B524" s="22"/>
      <c r="C524" s="25"/>
      <c r="D524" s="23">
        <v>8</v>
      </c>
      <c r="E524" s="23">
        <v>5</v>
      </c>
      <c r="F524" s="23" t="s">
        <v>530</v>
      </c>
      <c r="G524" s="23">
        <v>0</v>
      </c>
      <c r="H524" s="23" t="str">
        <f t="shared" si="152"/>
        <v>8-5-02-0</v>
      </c>
      <c r="I524" s="22" t="s">
        <v>481</v>
      </c>
      <c r="J524" s="24">
        <f>+J525</f>
        <v>0</v>
      </c>
      <c r="K524" s="24">
        <f t="shared" ref="K524:V524" si="158">+K525</f>
        <v>0</v>
      </c>
      <c r="L524" s="24">
        <f t="shared" si="158"/>
        <v>0</v>
      </c>
      <c r="M524" s="24">
        <f t="shared" si="158"/>
        <v>0</v>
      </c>
      <c r="N524" s="24">
        <f t="shared" si="158"/>
        <v>0</v>
      </c>
      <c r="O524" s="24">
        <f t="shared" si="158"/>
        <v>0</v>
      </c>
      <c r="P524" s="24">
        <f t="shared" si="158"/>
        <v>0</v>
      </c>
      <c r="Q524" s="24">
        <f t="shared" si="158"/>
        <v>0</v>
      </c>
      <c r="R524" s="24">
        <f t="shared" si="158"/>
        <v>0</v>
      </c>
      <c r="S524" s="24">
        <f t="shared" si="158"/>
        <v>0</v>
      </c>
      <c r="T524" s="24">
        <f t="shared" si="158"/>
        <v>0</v>
      </c>
      <c r="U524" s="24">
        <f t="shared" si="158"/>
        <v>0</v>
      </c>
      <c r="V524" s="24">
        <f t="shared" si="158"/>
        <v>0</v>
      </c>
      <c r="Z524" s="24">
        <v>0</v>
      </c>
      <c r="AA524" s="24">
        <f>Z524-J524</f>
        <v>0</v>
      </c>
    </row>
    <row r="525" spans="1:27" s="3" customFormat="1" x14ac:dyDescent="0.2">
      <c r="A525" s="25"/>
      <c r="B525" s="26"/>
      <c r="C525" s="25"/>
      <c r="D525" s="20">
        <v>8</v>
      </c>
      <c r="E525" s="20">
        <v>5</v>
      </c>
      <c r="F525" s="20" t="s">
        <v>530</v>
      </c>
      <c r="G525" s="20">
        <v>0</v>
      </c>
      <c r="H525" s="20" t="str">
        <f t="shared" si="152"/>
        <v>8-5-02-0</v>
      </c>
      <c r="I525" s="26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Z525" s="28"/>
      <c r="AA525" s="28"/>
    </row>
    <row r="526" spans="1:27" s="3" customFormat="1" x14ac:dyDescent="0.2">
      <c r="A526" s="35"/>
      <c r="B526" s="48"/>
      <c r="C526" s="35"/>
      <c r="D526" s="20">
        <v>8</v>
      </c>
      <c r="E526" s="20">
        <v>5</v>
      </c>
      <c r="F526" s="20" t="s">
        <v>529</v>
      </c>
      <c r="G526" s="20">
        <v>0</v>
      </c>
      <c r="H526" s="20" t="str">
        <f t="shared" si="152"/>
        <v>8-5-03-0</v>
      </c>
      <c r="I526" s="22" t="s">
        <v>479</v>
      </c>
      <c r="J526" s="24">
        <f>+J527</f>
        <v>0</v>
      </c>
      <c r="K526" s="24">
        <f t="shared" ref="K526:V526" si="159">+K527</f>
        <v>0</v>
      </c>
      <c r="L526" s="24">
        <f t="shared" si="159"/>
        <v>0</v>
      </c>
      <c r="M526" s="24">
        <f t="shared" si="159"/>
        <v>0</v>
      </c>
      <c r="N526" s="24">
        <f t="shared" si="159"/>
        <v>0</v>
      </c>
      <c r="O526" s="24">
        <f t="shared" si="159"/>
        <v>0</v>
      </c>
      <c r="P526" s="24">
        <f t="shared" si="159"/>
        <v>0</v>
      </c>
      <c r="Q526" s="24">
        <f t="shared" si="159"/>
        <v>0</v>
      </c>
      <c r="R526" s="24">
        <f t="shared" si="159"/>
        <v>0</v>
      </c>
      <c r="S526" s="24">
        <f t="shared" si="159"/>
        <v>0</v>
      </c>
      <c r="T526" s="24">
        <f t="shared" si="159"/>
        <v>0</v>
      </c>
      <c r="U526" s="24">
        <f t="shared" si="159"/>
        <v>0</v>
      </c>
      <c r="V526" s="24">
        <f t="shared" si="159"/>
        <v>0</v>
      </c>
      <c r="Z526" s="24">
        <v>0</v>
      </c>
      <c r="AA526" s="24">
        <f>Z526-J526</f>
        <v>0</v>
      </c>
    </row>
    <row r="527" spans="1:27" s="3" customFormat="1" x14ac:dyDescent="0.2">
      <c r="A527" s="25">
        <v>3451</v>
      </c>
      <c r="B527" s="36"/>
      <c r="C527" s="25">
        <v>3451</v>
      </c>
      <c r="D527" s="20">
        <v>8</v>
      </c>
      <c r="E527" s="20">
        <v>5</v>
      </c>
      <c r="F527" s="20" t="s">
        <v>529</v>
      </c>
      <c r="G527" s="27">
        <f>+C527</f>
        <v>3451</v>
      </c>
      <c r="H527" s="20" t="str">
        <f t="shared" si="152"/>
        <v>8-5-03-3451</v>
      </c>
      <c r="I527" s="26" t="s">
        <v>479</v>
      </c>
      <c r="J527" s="3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Z527" s="38"/>
      <c r="AA527" s="38"/>
    </row>
    <row r="528" spans="1:27" s="7" customFormat="1" x14ac:dyDescent="0.25">
      <c r="A528" s="34"/>
      <c r="B528" s="52"/>
      <c r="C528" s="34"/>
      <c r="D528" s="53">
        <v>9</v>
      </c>
      <c r="E528" s="53">
        <v>9</v>
      </c>
      <c r="F528" s="53" t="s">
        <v>527</v>
      </c>
      <c r="G528" s="53">
        <v>0</v>
      </c>
      <c r="H528" s="53" t="str">
        <f t="shared" si="152"/>
        <v>9-9-00-0</v>
      </c>
      <c r="I528" s="52" t="s">
        <v>482</v>
      </c>
      <c r="J528" s="54">
        <f>+J529+J550+J553+J556</f>
        <v>58567229.319800004</v>
      </c>
      <c r="K528" s="54">
        <f t="shared" ref="K528:V528" si="160">+K529+K550+K553+K556</f>
        <v>193543.6776</v>
      </c>
      <c r="L528" s="54">
        <f t="shared" si="160"/>
        <v>273012.93239999999</v>
      </c>
      <c r="M528" s="54">
        <f t="shared" si="160"/>
        <v>108326.8316</v>
      </c>
      <c r="N528" s="54">
        <f t="shared" si="160"/>
        <v>126684.7452</v>
      </c>
      <c r="O528" s="54">
        <f t="shared" si="160"/>
        <v>115966.25040000002</v>
      </c>
      <c r="P528" s="54">
        <f t="shared" si="160"/>
        <v>128815.986</v>
      </c>
      <c r="Q528" s="54">
        <f t="shared" si="160"/>
        <v>2052677.7372000001</v>
      </c>
      <c r="R528" s="54">
        <f t="shared" si="160"/>
        <v>5025701.2352</v>
      </c>
      <c r="S528" s="54">
        <f t="shared" si="160"/>
        <v>647018.31560000009</v>
      </c>
      <c r="T528" s="54">
        <f t="shared" si="160"/>
        <v>20136552.010400001</v>
      </c>
      <c r="U528" s="54">
        <f t="shared" si="160"/>
        <v>8633799.5541999992</v>
      </c>
      <c r="V528" s="54">
        <f t="shared" si="160"/>
        <v>21125130.044</v>
      </c>
      <c r="X528" s="6"/>
      <c r="Z528" s="54">
        <v>58567229.32</v>
      </c>
      <c r="AA528" s="54">
        <f>Z528-J528</f>
        <v>1.9999593496322632E-4</v>
      </c>
    </row>
    <row r="529" spans="1:27" s="3" customFormat="1" x14ac:dyDescent="0.2">
      <c r="A529" s="25"/>
      <c r="B529" s="19"/>
      <c r="C529" s="25"/>
      <c r="D529" s="20">
        <v>9</v>
      </c>
      <c r="E529" s="20">
        <v>1</v>
      </c>
      <c r="F529" s="20" t="s">
        <v>527</v>
      </c>
      <c r="G529" s="20">
        <v>0</v>
      </c>
      <c r="H529" s="20" t="str">
        <f t="shared" si="152"/>
        <v>9-1-00-0</v>
      </c>
      <c r="I529" s="19" t="s">
        <v>483</v>
      </c>
      <c r="J529" s="21">
        <f>J530+J532</f>
        <v>58567229.319800004</v>
      </c>
      <c r="K529" s="21">
        <f t="shared" ref="K529:V529" si="161">K530+K532</f>
        <v>193543.6776</v>
      </c>
      <c r="L529" s="21">
        <f t="shared" si="161"/>
        <v>273012.93239999999</v>
      </c>
      <c r="M529" s="21">
        <f t="shared" si="161"/>
        <v>108326.8316</v>
      </c>
      <c r="N529" s="21">
        <f t="shared" si="161"/>
        <v>126684.7452</v>
      </c>
      <c r="O529" s="21">
        <f t="shared" si="161"/>
        <v>115966.25040000002</v>
      </c>
      <c r="P529" s="21">
        <f t="shared" si="161"/>
        <v>128815.986</v>
      </c>
      <c r="Q529" s="21">
        <f t="shared" si="161"/>
        <v>2052677.7372000001</v>
      </c>
      <c r="R529" s="21">
        <f t="shared" si="161"/>
        <v>5025701.2352</v>
      </c>
      <c r="S529" s="21">
        <f t="shared" si="161"/>
        <v>647018.31560000009</v>
      </c>
      <c r="T529" s="21">
        <f t="shared" si="161"/>
        <v>20136552.010400001</v>
      </c>
      <c r="U529" s="21">
        <f t="shared" si="161"/>
        <v>8633799.5541999992</v>
      </c>
      <c r="V529" s="21">
        <f t="shared" si="161"/>
        <v>21125130.044</v>
      </c>
      <c r="Z529" s="21">
        <v>58567229.32</v>
      </c>
      <c r="AA529" s="24">
        <f>Z529-J529</f>
        <v>1.9999593496322632E-4</v>
      </c>
    </row>
    <row r="530" spans="1:27" s="3" customFormat="1" x14ac:dyDescent="0.2">
      <c r="A530" s="25"/>
      <c r="B530" s="22"/>
      <c r="C530" s="25"/>
      <c r="D530" s="23">
        <v>9</v>
      </c>
      <c r="E530" s="23">
        <v>1</v>
      </c>
      <c r="F530" s="23" t="s">
        <v>528</v>
      </c>
      <c r="G530" s="23">
        <v>0</v>
      </c>
      <c r="H530" s="23" t="str">
        <f t="shared" si="152"/>
        <v>9-1-01-0</v>
      </c>
      <c r="I530" s="22" t="s">
        <v>484</v>
      </c>
      <c r="J530" s="24">
        <f>+J531</f>
        <v>0</v>
      </c>
      <c r="K530" s="24">
        <f t="shared" ref="K530:V530" si="162">+K531</f>
        <v>0</v>
      </c>
      <c r="L530" s="24">
        <f t="shared" si="162"/>
        <v>0</v>
      </c>
      <c r="M530" s="24">
        <f t="shared" si="162"/>
        <v>0</v>
      </c>
      <c r="N530" s="24">
        <f t="shared" si="162"/>
        <v>0</v>
      </c>
      <c r="O530" s="24">
        <f t="shared" si="162"/>
        <v>0</v>
      </c>
      <c r="P530" s="24">
        <f t="shared" si="162"/>
        <v>0</v>
      </c>
      <c r="Q530" s="24">
        <f t="shared" si="162"/>
        <v>0</v>
      </c>
      <c r="R530" s="24">
        <f t="shared" si="162"/>
        <v>0</v>
      </c>
      <c r="S530" s="24">
        <f t="shared" si="162"/>
        <v>0</v>
      </c>
      <c r="T530" s="24">
        <f t="shared" si="162"/>
        <v>0</v>
      </c>
      <c r="U530" s="24">
        <f t="shared" si="162"/>
        <v>0</v>
      </c>
      <c r="V530" s="24">
        <f t="shared" si="162"/>
        <v>0</v>
      </c>
      <c r="Z530" s="24">
        <v>0</v>
      </c>
      <c r="AA530" s="24">
        <f>Z530-J530</f>
        <v>0</v>
      </c>
    </row>
    <row r="531" spans="1:27" s="3" customFormat="1" x14ac:dyDescent="0.2">
      <c r="A531" s="25">
        <v>2901</v>
      </c>
      <c r="B531" s="26"/>
      <c r="C531" s="25">
        <v>2901</v>
      </c>
      <c r="D531" s="23"/>
      <c r="E531" s="23"/>
      <c r="F531" s="23"/>
      <c r="G531" s="27">
        <f>+C531</f>
        <v>2901</v>
      </c>
      <c r="H531" s="23"/>
      <c r="I531" s="26" t="s">
        <v>484</v>
      </c>
      <c r="J531" s="24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Z531" s="24"/>
      <c r="AA531" s="24"/>
    </row>
    <row r="532" spans="1:27" s="3" customFormat="1" x14ac:dyDescent="0.2">
      <c r="A532" s="25"/>
      <c r="B532" s="26"/>
      <c r="C532" s="25"/>
      <c r="D532" s="23">
        <v>9</v>
      </c>
      <c r="E532" s="23">
        <v>1</v>
      </c>
      <c r="F532" s="23" t="s">
        <v>530</v>
      </c>
      <c r="G532" s="23">
        <v>0</v>
      </c>
      <c r="H532" s="23" t="str">
        <f t="shared" ref="H532:H568" si="163">CONCATENATE(D532,"-",E532,"-",F532,"-",G532)</f>
        <v>9-1-02-0</v>
      </c>
      <c r="I532" s="22" t="s">
        <v>485</v>
      </c>
      <c r="J532" s="24">
        <f>J533+J540+J542+J545+J548</f>
        <v>58567229.319800004</v>
      </c>
      <c r="K532" s="24">
        <f t="shared" ref="K532:V532" si="164">K533+K540+K542+K545+K548</f>
        <v>193543.6776</v>
      </c>
      <c r="L532" s="24">
        <f t="shared" si="164"/>
        <v>273012.93239999999</v>
      </c>
      <c r="M532" s="24">
        <f t="shared" si="164"/>
        <v>108326.8316</v>
      </c>
      <c r="N532" s="24">
        <f t="shared" si="164"/>
        <v>126684.7452</v>
      </c>
      <c r="O532" s="24">
        <f t="shared" si="164"/>
        <v>115966.25040000002</v>
      </c>
      <c r="P532" s="24">
        <f t="shared" si="164"/>
        <v>128815.986</v>
      </c>
      <c r="Q532" s="24">
        <f t="shared" si="164"/>
        <v>2052677.7372000001</v>
      </c>
      <c r="R532" s="24">
        <f t="shared" si="164"/>
        <v>5025701.2352</v>
      </c>
      <c r="S532" s="24">
        <f t="shared" si="164"/>
        <v>647018.31560000009</v>
      </c>
      <c r="T532" s="24">
        <f t="shared" si="164"/>
        <v>20136552.010400001</v>
      </c>
      <c r="U532" s="24">
        <f t="shared" si="164"/>
        <v>8633799.5541999992</v>
      </c>
      <c r="V532" s="24">
        <f t="shared" si="164"/>
        <v>21125130.044</v>
      </c>
      <c r="Z532" s="24">
        <v>58567229.32</v>
      </c>
      <c r="AA532" s="24">
        <f>Z532-J532</f>
        <v>1.9999593496322632E-4</v>
      </c>
    </row>
    <row r="533" spans="1:27" s="3" customFormat="1" x14ac:dyDescent="0.2">
      <c r="A533" s="25"/>
      <c r="B533" s="22"/>
      <c r="C533" s="25"/>
      <c r="D533" s="23">
        <v>9</v>
      </c>
      <c r="E533" s="23">
        <v>1</v>
      </c>
      <c r="F533" s="23" t="s">
        <v>530</v>
      </c>
      <c r="G533" s="31" t="s">
        <v>528</v>
      </c>
      <c r="H533" s="23" t="str">
        <f t="shared" si="163"/>
        <v>9-1-02-01</v>
      </c>
      <c r="I533" s="22" t="s">
        <v>486</v>
      </c>
      <c r="J533" s="24">
        <f>SUM(J534:J539)</f>
        <v>1794517.1998000003</v>
      </c>
      <c r="K533" s="24">
        <f t="shared" ref="K533:V533" si="165">SUM(K534:K539)</f>
        <v>193543.6776</v>
      </c>
      <c r="L533" s="24">
        <f t="shared" si="165"/>
        <v>273012.93239999999</v>
      </c>
      <c r="M533" s="24">
        <f t="shared" si="165"/>
        <v>108326.8316</v>
      </c>
      <c r="N533" s="24">
        <f t="shared" si="165"/>
        <v>126684.7452</v>
      </c>
      <c r="O533" s="24">
        <f t="shared" si="165"/>
        <v>115966.25040000002</v>
      </c>
      <c r="P533" s="24">
        <f t="shared" si="165"/>
        <v>128815.986</v>
      </c>
      <c r="Q533" s="24">
        <f t="shared" si="165"/>
        <v>149144.11720000001</v>
      </c>
      <c r="R533" s="24">
        <f t="shared" si="165"/>
        <v>156522.73520000002</v>
      </c>
      <c r="S533" s="24">
        <f t="shared" si="165"/>
        <v>147018.31560000003</v>
      </c>
      <c r="T533" s="24">
        <f t="shared" si="165"/>
        <v>136552.01040000003</v>
      </c>
      <c r="U533" s="24">
        <f t="shared" si="165"/>
        <v>133799.55420000001</v>
      </c>
      <c r="V533" s="24">
        <f t="shared" si="165"/>
        <v>125130.04400000001</v>
      </c>
      <c r="Z533" s="24"/>
      <c r="AA533" s="24"/>
    </row>
    <row r="534" spans="1:27" s="3" customFormat="1" x14ac:dyDescent="0.2">
      <c r="A534" s="25">
        <v>1111</v>
      </c>
      <c r="B534" s="26" t="s">
        <v>487</v>
      </c>
      <c r="C534" s="25">
        <v>1111</v>
      </c>
      <c r="D534" s="27">
        <v>9</v>
      </c>
      <c r="E534" s="27">
        <v>1</v>
      </c>
      <c r="F534" s="30" t="s">
        <v>530</v>
      </c>
      <c r="G534" s="27">
        <f t="shared" ref="G534:G539" si="166">+C534</f>
        <v>1111</v>
      </c>
      <c r="H534" s="27" t="str">
        <f t="shared" si="163"/>
        <v>9-1-02-1111</v>
      </c>
      <c r="I534" s="26" t="s">
        <v>488</v>
      </c>
      <c r="J534" s="28">
        <f>SUM(K534:V534)</f>
        <v>0</v>
      </c>
      <c r="K534" s="28">
        <v>0</v>
      </c>
      <c r="L534" s="28">
        <v>0</v>
      </c>
      <c r="M534" s="28">
        <v>0</v>
      </c>
      <c r="N534" s="28">
        <v>0</v>
      </c>
      <c r="O534" s="28">
        <v>0</v>
      </c>
      <c r="P534" s="28">
        <v>0</v>
      </c>
      <c r="Q534" s="28">
        <v>0</v>
      </c>
      <c r="R534" s="28">
        <v>0</v>
      </c>
      <c r="S534" s="28">
        <v>0</v>
      </c>
      <c r="T534" s="28">
        <v>0</v>
      </c>
      <c r="U534" s="28">
        <v>0</v>
      </c>
      <c r="V534" s="28">
        <v>0</v>
      </c>
      <c r="Z534" s="28"/>
      <c r="AA534" s="28"/>
    </row>
    <row r="535" spans="1:27" s="3" customFormat="1" x14ac:dyDescent="0.2">
      <c r="A535" s="25">
        <v>1114</v>
      </c>
      <c r="B535" s="26" t="s">
        <v>489</v>
      </c>
      <c r="C535" s="25">
        <v>1114</v>
      </c>
      <c r="D535" s="27">
        <v>9</v>
      </c>
      <c r="E535" s="27">
        <v>1</v>
      </c>
      <c r="F535" s="30" t="s">
        <v>530</v>
      </c>
      <c r="G535" s="27">
        <f t="shared" si="166"/>
        <v>1114</v>
      </c>
      <c r="H535" s="27" t="str">
        <f t="shared" si="163"/>
        <v>9-1-02-1114</v>
      </c>
      <c r="I535" s="26" t="s">
        <v>490</v>
      </c>
      <c r="J535" s="28">
        <f>SUM(K535:V535)</f>
        <v>0</v>
      </c>
      <c r="K535" s="28">
        <v>0</v>
      </c>
      <c r="L535" s="28">
        <v>0</v>
      </c>
      <c r="M535" s="28">
        <v>0</v>
      </c>
      <c r="N535" s="28">
        <v>0</v>
      </c>
      <c r="O535" s="28">
        <v>0</v>
      </c>
      <c r="P535" s="28">
        <v>0</v>
      </c>
      <c r="Q535" s="28">
        <v>0</v>
      </c>
      <c r="R535" s="28">
        <v>0</v>
      </c>
      <c r="S535" s="28">
        <v>0</v>
      </c>
      <c r="T535" s="28">
        <v>0</v>
      </c>
      <c r="U535" s="28">
        <v>0</v>
      </c>
      <c r="V535" s="28">
        <v>0</v>
      </c>
      <c r="Z535" s="28"/>
      <c r="AA535" s="28"/>
    </row>
    <row r="536" spans="1:27" s="3" customFormat="1" x14ac:dyDescent="0.2">
      <c r="A536" s="25">
        <v>1115</v>
      </c>
      <c r="B536" s="26" t="s">
        <v>491</v>
      </c>
      <c r="C536" s="25">
        <v>1115</v>
      </c>
      <c r="D536" s="27">
        <v>9</v>
      </c>
      <c r="E536" s="27">
        <v>1</v>
      </c>
      <c r="F536" s="30" t="s">
        <v>530</v>
      </c>
      <c r="G536" s="27">
        <f t="shared" si="166"/>
        <v>1115</v>
      </c>
      <c r="H536" s="27" t="str">
        <f t="shared" si="163"/>
        <v>9-1-02-1115</v>
      </c>
      <c r="I536" s="26" t="s">
        <v>492</v>
      </c>
      <c r="J536" s="28">
        <f>SUM(K536:V536)</f>
        <v>0</v>
      </c>
      <c r="K536" s="28">
        <v>0</v>
      </c>
      <c r="L536" s="28">
        <v>0</v>
      </c>
      <c r="M536" s="28">
        <v>0</v>
      </c>
      <c r="N536" s="28">
        <v>0</v>
      </c>
      <c r="O536" s="28">
        <v>0</v>
      </c>
      <c r="P536" s="28">
        <v>0</v>
      </c>
      <c r="Q536" s="28">
        <v>0</v>
      </c>
      <c r="R536" s="28">
        <v>0</v>
      </c>
      <c r="S536" s="28">
        <v>0</v>
      </c>
      <c r="T536" s="28">
        <v>0</v>
      </c>
      <c r="U536" s="28">
        <v>0</v>
      </c>
      <c r="V536" s="28">
        <v>0</v>
      </c>
      <c r="Z536" s="28"/>
      <c r="AA536" s="28"/>
    </row>
    <row r="537" spans="1:27" s="3" customFormat="1" x14ac:dyDescent="0.2">
      <c r="A537" s="25">
        <v>1620</v>
      </c>
      <c r="B537" s="26" t="s">
        <v>493</v>
      </c>
      <c r="C537" s="25">
        <v>1620</v>
      </c>
      <c r="D537" s="27">
        <v>9</v>
      </c>
      <c r="E537" s="27">
        <v>1</v>
      </c>
      <c r="F537" s="30" t="s">
        <v>530</v>
      </c>
      <c r="G537" s="27">
        <f t="shared" si="166"/>
        <v>1620</v>
      </c>
      <c r="H537" s="27" t="str">
        <f t="shared" si="163"/>
        <v>9-1-02-1620</v>
      </c>
      <c r="I537" s="26" t="s">
        <v>494</v>
      </c>
      <c r="J537" s="28">
        <f>SUM(K537:V537)</f>
        <v>0</v>
      </c>
      <c r="K537" s="28">
        <v>0</v>
      </c>
      <c r="L537" s="28">
        <v>0</v>
      </c>
      <c r="M537" s="28">
        <v>0</v>
      </c>
      <c r="N537" s="28">
        <v>0</v>
      </c>
      <c r="O537" s="28">
        <v>0</v>
      </c>
      <c r="P537" s="28">
        <v>0</v>
      </c>
      <c r="Q537" s="28">
        <v>0</v>
      </c>
      <c r="R537" s="28">
        <v>0</v>
      </c>
      <c r="S537" s="28">
        <v>0</v>
      </c>
      <c r="T537" s="28">
        <v>0</v>
      </c>
      <c r="U537" s="28">
        <v>0</v>
      </c>
      <c r="V537" s="28">
        <v>0</v>
      </c>
      <c r="Z537" s="28"/>
      <c r="AA537" s="28"/>
    </row>
    <row r="538" spans="1:27" s="3" customFormat="1" x14ac:dyDescent="0.2">
      <c r="A538" s="25">
        <v>1621</v>
      </c>
      <c r="B538" s="26" t="s">
        <v>495</v>
      </c>
      <c r="C538" s="25">
        <v>1621</v>
      </c>
      <c r="D538" s="27">
        <v>9</v>
      </c>
      <c r="E538" s="27">
        <v>1</v>
      </c>
      <c r="F538" s="30" t="s">
        <v>530</v>
      </c>
      <c r="G538" s="27">
        <f t="shared" si="166"/>
        <v>1621</v>
      </c>
      <c r="H538" s="27" t="str">
        <f t="shared" si="163"/>
        <v>9-1-02-1621</v>
      </c>
      <c r="I538" s="26" t="s">
        <v>496</v>
      </c>
      <c r="J538" s="28">
        <f>SUM(K538:V538)</f>
        <v>0</v>
      </c>
      <c r="K538" s="28">
        <v>0</v>
      </c>
      <c r="L538" s="28">
        <v>0</v>
      </c>
      <c r="M538" s="28">
        <v>0</v>
      </c>
      <c r="N538" s="28">
        <v>0</v>
      </c>
      <c r="O538" s="28">
        <v>0</v>
      </c>
      <c r="P538" s="28">
        <v>0</v>
      </c>
      <c r="Q538" s="28">
        <v>0</v>
      </c>
      <c r="R538" s="28">
        <v>0</v>
      </c>
      <c r="S538" s="28">
        <v>0</v>
      </c>
      <c r="T538" s="28">
        <v>0</v>
      </c>
      <c r="U538" s="28">
        <v>0</v>
      </c>
      <c r="V538" s="28">
        <v>0</v>
      </c>
      <c r="Z538" s="28"/>
      <c r="AA538" s="28"/>
    </row>
    <row r="539" spans="1:27" s="3" customFormat="1" x14ac:dyDescent="0.2">
      <c r="A539" s="25">
        <v>2605</v>
      </c>
      <c r="B539" s="26" t="s">
        <v>497</v>
      </c>
      <c r="C539" s="25">
        <v>2605</v>
      </c>
      <c r="D539" s="27">
        <v>9</v>
      </c>
      <c r="E539" s="27">
        <v>1</v>
      </c>
      <c r="F539" s="30" t="s">
        <v>530</v>
      </c>
      <c r="G539" s="27">
        <f t="shared" si="166"/>
        <v>2605</v>
      </c>
      <c r="H539" s="27" t="str">
        <f t="shared" si="163"/>
        <v>9-1-02-2605</v>
      </c>
      <c r="I539" s="26" t="s">
        <v>498</v>
      </c>
      <c r="J539" s="28">
        <f>SUM(K539:V539)</f>
        <v>1794517.1998000003</v>
      </c>
      <c r="K539" s="28">
        <v>193543.6776</v>
      </c>
      <c r="L539" s="28">
        <v>273012.93239999999</v>
      </c>
      <c r="M539" s="28">
        <v>108326.8316</v>
      </c>
      <c r="N539" s="28">
        <v>126684.7452</v>
      </c>
      <c r="O539" s="28">
        <v>115966.25040000002</v>
      </c>
      <c r="P539" s="28">
        <v>128815.986</v>
      </c>
      <c r="Q539" s="28">
        <v>149144.11720000001</v>
      </c>
      <c r="R539" s="28">
        <v>156522.73520000002</v>
      </c>
      <c r="S539" s="28">
        <v>147018.31560000003</v>
      </c>
      <c r="T539" s="28">
        <v>136552.01040000003</v>
      </c>
      <c r="U539" s="28">
        <v>133799.55420000001</v>
      </c>
      <c r="V539" s="28">
        <v>125130.04400000001</v>
      </c>
      <c r="Z539" s="28"/>
      <c r="AA539" s="28"/>
    </row>
    <row r="540" spans="1:27" s="3" customFormat="1" x14ac:dyDescent="0.2">
      <c r="A540" s="25"/>
      <c r="B540" s="22"/>
      <c r="C540" s="25"/>
      <c r="D540" s="23">
        <v>9</v>
      </c>
      <c r="E540" s="23">
        <v>1</v>
      </c>
      <c r="F540" s="31" t="s">
        <v>530</v>
      </c>
      <c r="G540" s="31" t="s">
        <v>530</v>
      </c>
      <c r="H540" s="23" t="str">
        <f t="shared" si="163"/>
        <v>9-1-02-02</v>
      </c>
      <c r="I540" s="22" t="s">
        <v>499</v>
      </c>
      <c r="J540" s="24">
        <f>+J541</f>
        <v>6772712.1200000001</v>
      </c>
      <c r="K540" s="24">
        <f t="shared" ref="K540:V540" si="167">+K541</f>
        <v>0</v>
      </c>
      <c r="L540" s="24">
        <f t="shared" si="167"/>
        <v>0</v>
      </c>
      <c r="M540" s="24">
        <f t="shared" si="167"/>
        <v>0</v>
      </c>
      <c r="N540" s="24">
        <f t="shared" si="167"/>
        <v>0</v>
      </c>
      <c r="O540" s="24">
        <f t="shared" si="167"/>
        <v>0</v>
      </c>
      <c r="P540" s="24">
        <f t="shared" si="167"/>
        <v>0</v>
      </c>
      <c r="Q540" s="24">
        <f t="shared" si="167"/>
        <v>1903533.62</v>
      </c>
      <c r="R540" s="24">
        <f t="shared" si="167"/>
        <v>4869178.5</v>
      </c>
      <c r="S540" s="24">
        <f t="shared" si="167"/>
        <v>0</v>
      </c>
      <c r="T540" s="24">
        <f t="shared" si="167"/>
        <v>0</v>
      </c>
      <c r="U540" s="24">
        <f t="shared" si="167"/>
        <v>0</v>
      </c>
      <c r="V540" s="24">
        <f t="shared" si="167"/>
        <v>0</v>
      </c>
      <c r="Z540" s="24"/>
      <c r="AA540" s="24"/>
    </row>
    <row r="541" spans="1:27" s="3" customFormat="1" x14ac:dyDescent="0.2">
      <c r="A541" s="25">
        <v>2616</v>
      </c>
      <c r="B541" s="26" t="s">
        <v>500</v>
      </c>
      <c r="C541" s="25">
        <v>2616</v>
      </c>
      <c r="D541" s="27">
        <v>9</v>
      </c>
      <c r="E541" s="27">
        <v>1</v>
      </c>
      <c r="F541" s="30" t="s">
        <v>530</v>
      </c>
      <c r="G541" s="27">
        <f>+C541</f>
        <v>2616</v>
      </c>
      <c r="H541" s="27" t="str">
        <f t="shared" si="163"/>
        <v>9-1-02-2616</v>
      </c>
      <c r="I541" s="26" t="s">
        <v>501</v>
      </c>
      <c r="J541" s="28">
        <f>SUM(K541:V541)</f>
        <v>6772712.1200000001</v>
      </c>
      <c r="K541" s="28">
        <v>0</v>
      </c>
      <c r="L541" s="28">
        <v>0</v>
      </c>
      <c r="M541" s="28">
        <v>0</v>
      </c>
      <c r="N541" s="28">
        <v>0</v>
      </c>
      <c r="O541" s="28">
        <v>0</v>
      </c>
      <c r="P541" s="28">
        <v>0</v>
      </c>
      <c r="Q541" s="28">
        <v>1903533.62</v>
      </c>
      <c r="R541" s="28">
        <v>4869178.5</v>
      </c>
      <c r="S541" s="28">
        <v>0</v>
      </c>
      <c r="T541" s="28">
        <v>0</v>
      </c>
      <c r="U541" s="28">
        <v>0</v>
      </c>
      <c r="V541" s="28">
        <v>0</v>
      </c>
      <c r="Z541" s="28"/>
      <c r="AA541" s="28"/>
    </row>
    <row r="542" spans="1:27" s="3" customFormat="1" x14ac:dyDescent="0.2">
      <c r="A542" s="25"/>
      <c r="B542" s="22"/>
      <c r="C542" s="25"/>
      <c r="D542" s="23">
        <v>9</v>
      </c>
      <c r="E542" s="23">
        <v>1</v>
      </c>
      <c r="F542" s="31" t="s">
        <v>530</v>
      </c>
      <c r="G542" s="31" t="s">
        <v>529</v>
      </c>
      <c r="H542" s="23" t="str">
        <f t="shared" si="163"/>
        <v>9-1-02-03</v>
      </c>
      <c r="I542" s="22" t="s">
        <v>502</v>
      </c>
      <c r="J542" s="24">
        <f>SUM(J543:J544)</f>
        <v>50000000</v>
      </c>
      <c r="K542" s="24">
        <f t="shared" ref="K542:V542" si="168">SUM(K543:K544)</f>
        <v>0</v>
      </c>
      <c r="L542" s="24">
        <f t="shared" si="168"/>
        <v>0</v>
      </c>
      <c r="M542" s="24">
        <f t="shared" si="168"/>
        <v>0</v>
      </c>
      <c r="N542" s="24">
        <f t="shared" si="168"/>
        <v>0</v>
      </c>
      <c r="O542" s="24">
        <f t="shared" si="168"/>
        <v>0</v>
      </c>
      <c r="P542" s="24">
        <f t="shared" si="168"/>
        <v>0</v>
      </c>
      <c r="Q542" s="24">
        <f t="shared" si="168"/>
        <v>0</v>
      </c>
      <c r="R542" s="24">
        <f t="shared" si="168"/>
        <v>0</v>
      </c>
      <c r="S542" s="24">
        <f t="shared" si="168"/>
        <v>500000</v>
      </c>
      <c r="T542" s="24">
        <f t="shared" si="168"/>
        <v>20000000</v>
      </c>
      <c r="U542" s="24">
        <f t="shared" si="168"/>
        <v>8500000</v>
      </c>
      <c r="V542" s="24">
        <f t="shared" si="168"/>
        <v>21000000</v>
      </c>
      <c r="Z542" s="24"/>
      <c r="AA542" s="24"/>
    </row>
    <row r="543" spans="1:27" s="3" customFormat="1" x14ac:dyDescent="0.2">
      <c r="A543" s="25">
        <v>2803</v>
      </c>
      <c r="B543" s="26" t="s">
        <v>503</v>
      </c>
      <c r="C543" s="25">
        <v>2803</v>
      </c>
      <c r="D543" s="27">
        <v>9</v>
      </c>
      <c r="E543" s="27">
        <v>1</v>
      </c>
      <c r="F543" s="30" t="s">
        <v>530</v>
      </c>
      <c r="G543" s="27">
        <f>+C543</f>
        <v>2803</v>
      </c>
      <c r="H543" s="27" t="str">
        <f t="shared" si="163"/>
        <v>9-1-02-2803</v>
      </c>
      <c r="I543" s="26" t="s">
        <v>502</v>
      </c>
      <c r="J543" s="28">
        <f>SUM(K543:V543)</f>
        <v>50000000</v>
      </c>
      <c r="K543" s="28">
        <v>0</v>
      </c>
      <c r="L543" s="28">
        <v>0</v>
      </c>
      <c r="M543" s="28">
        <v>0</v>
      </c>
      <c r="N543" s="28">
        <v>0</v>
      </c>
      <c r="O543" s="28">
        <v>0</v>
      </c>
      <c r="P543" s="28">
        <v>0</v>
      </c>
      <c r="Q543" s="28">
        <v>0</v>
      </c>
      <c r="R543" s="28">
        <v>0</v>
      </c>
      <c r="S543" s="28">
        <v>500000</v>
      </c>
      <c r="T543" s="28">
        <v>20000000</v>
      </c>
      <c r="U543" s="28">
        <v>8500000</v>
      </c>
      <c r="V543" s="28">
        <v>21000000</v>
      </c>
      <c r="Z543" s="28"/>
      <c r="AA543" s="28"/>
    </row>
    <row r="544" spans="1:27" s="3" customFormat="1" x14ac:dyDescent="0.2">
      <c r="A544" s="58">
        <v>2805</v>
      </c>
      <c r="B544" s="26" t="s">
        <v>504</v>
      </c>
      <c r="C544" s="58">
        <v>2805</v>
      </c>
      <c r="D544" s="27">
        <v>9</v>
      </c>
      <c r="E544" s="27">
        <v>1</v>
      </c>
      <c r="F544" s="30" t="s">
        <v>530</v>
      </c>
      <c r="G544" s="27">
        <f>+C544</f>
        <v>2805</v>
      </c>
      <c r="H544" s="27" t="str">
        <f t="shared" si="163"/>
        <v>9-1-02-2805</v>
      </c>
      <c r="I544" s="39" t="s">
        <v>505</v>
      </c>
      <c r="J544" s="28">
        <f>SUM(K544:V544)</f>
        <v>0</v>
      </c>
      <c r="K544" s="28">
        <v>0</v>
      </c>
      <c r="L544" s="28">
        <v>0</v>
      </c>
      <c r="M544" s="28">
        <v>0</v>
      </c>
      <c r="N544" s="28">
        <v>0</v>
      </c>
      <c r="O544" s="28">
        <v>0</v>
      </c>
      <c r="P544" s="28">
        <v>0</v>
      </c>
      <c r="Q544" s="28">
        <v>0</v>
      </c>
      <c r="R544" s="28">
        <v>0</v>
      </c>
      <c r="S544" s="28">
        <v>0</v>
      </c>
      <c r="T544" s="28">
        <v>0</v>
      </c>
      <c r="U544" s="28">
        <v>0</v>
      </c>
      <c r="V544" s="28">
        <v>0</v>
      </c>
      <c r="Z544" s="28"/>
      <c r="AA544" s="28"/>
    </row>
    <row r="545" spans="1:27" s="3" customFormat="1" x14ac:dyDescent="0.2">
      <c r="A545" s="25"/>
      <c r="B545" s="22"/>
      <c r="C545" s="25"/>
      <c r="D545" s="23">
        <v>9</v>
      </c>
      <c r="E545" s="23">
        <v>1</v>
      </c>
      <c r="F545" s="31" t="s">
        <v>530</v>
      </c>
      <c r="G545" s="31" t="s">
        <v>531</v>
      </c>
      <c r="H545" s="23" t="str">
        <f t="shared" si="163"/>
        <v>9-1-02-04</v>
      </c>
      <c r="I545" s="22" t="s">
        <v>506</v>
      </c>
      <c r="J545" s="24">
        <f>SUM(J546:J547)</f>
        <v>0</v>
      </c>
      <c r="K545" s="24">
        <f t="shared" ref="K545:V545" si="169">SUM(K546:K547)</f>
        <v>0</v>
      </c>
      <c r="L545" s="24">
        <f t="shared" si="169"/>
        <v>0</v>
      </c>
      <c r="M545" s="24">
        <f t="shared" si="169"/>
        <v>0</v>
      </c>
      <c r="N545" s="24">
        <f t="shared" si="169"/>
        <v>0</v>
      </c>
      <c r="O545" s="24">
        <f t="shared" si="169"/>
        <v>0</v>
      </c>
      <c r="P545" s="24">
        <f t="shared" si="169"/>
        <v>0</v>
      </c>
      <c r="Q545" s="24">
        <f t="shared" si="169"/>
        <v>0</v>
      </c>
      <c r="R545" s="24">
        <f t="shared" si="169"/>
        <v>0</v>
      </c>
      <c r="S545" s="24">
        <f t="shared" si="169"/>
        <v>0</v>
      </c>
      <c r="T545" s="24">
        <f t="shared" si="169"/>
        <v>0</v>
      </c>
      <c r="U545" s="24">
        <f t="shared" si="169"/>
        <v>0</v>
      </c>
      <c r="V545" s="24">
        <f t="shared" si="169"/>
        <v>0</v>
      </c>
      <c r="Z545" s="24"/>
      <c r="AA545" s="24"/>
    </row>
    <row r="546" spans="1:27" s="3" customFormat="1" x14ac:dyDescent="0.2">
      <c r="A546" s="25">
        <v>2804</v>
      </c>
      <c r="B546" s="26" t="s">
        <v>507</v>
      </c>
      <c r="C546" s="25">
        <v>2804</v>
      </c>
      <c r="D546" s="27">
        <v>9</v>
      </c>
      <c r="E546" s="27">
        <v>1</v>
      </c>
      <c r="F546" s="30" t="s">
        <v>530</v>
      </c>
      <c r="G546" s="27">
        <f>+C546</f>
        <v>2804</v>
      </c>
      <c r="H546" s="27" t="str">
        <f t="shared" si="163"/>
        <v>9-1-02-2804</v>
      </c>
      <c r="I546" s="26" t="s">
        <v>508</v>
      </c>
      <c r="J546" s="28">
        <f>SUM(K546:V546)</f>
        <v>0</v>
      </c>
      <c r="K546" s="28">
        <v>0</v>
      </c>
      <c r="L546" s="28">
        <v>0</v>
      </c>
      <c r="M546" s="28">
        <v>0</v>
      </c>
      <c r="N546" s="28">
        <v>0</v>
      </c>
      <c r="O546" s="28">
        <v>0</v>
      </c>
      <c r="P546" s="28">
        <v>0</v>
      </c>
      <c r="Q546" s="28">
        <v>0</v>
      </c>
      <c r="R546" s="28">
        <v>0</v>
      </c>
      <c r="S546" s="28">
        <v>0</v>
      </c>
      <c r="T546" s="28">
        <v>0</v>
      </c>
      <c r="U546" s="28">
        <v>0</v>
      </c>
      <c r="V546" s="28">
        <v>0</v>
      </c>
      <c r="Z546" s="28"/>
      <c r="AA546" s="28"/>
    </row>
    <row r="547" spans="1:27" s="3" customFormat="1" x14ac:dyDescent="0.2">
      <c r="A547" s="58">
        <v>2806</v>
      </c>
      <c r="B547" s="26" t="s">
        <v>509</v>
      </c>
      <c r="C547" s="58">
        <v>2806</v>
      </c>
      <c r="D547" s="27">
        <v>9</v>
      </c>
      <c r="E547" s="27">
        <v>1</v>
      </c>
      <c r="F547" s="30" t="s">
        <v>530</v>
      </c>
      <c r="G547" s="27">
        <f>+C547</f>
        <v>2806</v>
      </c>
      <c r="H547" s="27" t="str">
        <f t="shared" si="163"/>
        <v>9-1-02-2806</v>
      </c>
      <c r="I547" s="39" t="s">
        <v>510</v>
      </c>
      <c r="J547" s="28">
        <f>SUM(K547:V547)</f>
        <v>0</v>
      </c>
      <c r="K547" s="28">
        <v>0</v>
      </c>
      <c r="L547" s="28">
        <v>0</v>
      </c>
      <c r="M547" s="28">
        <v>0</v>
      </c>
      <c r="N547" s="28">
        <v>0</v>
      </c>
      <c r="O547" s="28">
        <v>0</v>
      </c>
      <c r="P547" s="28">
        <v>0</v>
      </c>
      <c r="Q547" s="28">
        <v>0</v>
      </c>
      <c r="R547" s="28">
        <v>0</v>
      </c>
      <c r="S547" s="28">
        <v>0</v>
      </c>
      <c r="T547" s="28">
        <v>0</v>
      </c>
      <c r="U547" s="28">
        <v>0</v>
      </c>
      <c r="V547" s="28">
        <v>0</v>
      </c>
      <c r="Z547" s="28"/>
      <c r="AA547" s="28"/>
    </row>
    <row r="548" spans="1:27" s="3" customFormat="1" x14ac:dyDescent="0.2">
      <c r="A548" s="25"/>
      <c r="B548" s="22"/>
      <c r="C548" s="25"/>
      <c r="D548" s="27">
        <v>9</v>
      </c>
      <c r="E548" s="27">
        <v>1</v>
      </c>
      <c r="F548" s="27" t="s">
        <v>529</v>
      </c>
      <c r="G548" s="27">
        <v>0</v>
      </c>
      <c r="H548" s="27" t="str">
        <f t="shared" si="163"/>
        <v>9-1-03-0</v>
      </c>
      <c r="I548" s="22" t="s">
        <v>511</v>
      </c>
      <c r="J548" s="21">
        <f>+J549</f>
        <v>0</v>
      </c>
      <c r="K548" s="21">
        <f t="shared" ref="K548:V548" si="170">+K549</f>
        <v>0</v>
      </c>
      <c r="L548" s="21">
        <f t="shared" si="170"/>
        <v>0</v>
      </c>
      <c r="M548" s="21">
        <f t="shared" si="170"/>
        <v>0</v>
      </c>
      <c r="N548" s="21">
        <f t="shared" si="170"/>
        <v>0</v>
      </c>
      <c r="O548" s="21">
        <f t="shared" si="170"/>
        <v>0</v>
      </c>
      <c r="P548" s="21">
        <f t="shared" si="170"/>
        <v>0</v>
      </c>
      <c r="Q548" s="21">
        <f t="shared" si="170"/>
        <v>0</v>
      </c>
      <c r="R548" s="21">
        <f t="shared" si="170"/>
        <v>0</v>
      </c>
      <c r="S548" s="21">
        <f t="shared" si="170"/>
        <v>0</v>
      </c>
      <c r="T548" s="21">
        <f t="shared" si="170"/>
        <v>0</v>
      </c>
      <c r="U548" s="21">
        <f t="shared" si="170"/>
        <v>0</v>
      </c>
      <c r="V548" s="21">
        <f t="shared" si="170"/>
        <v>0</v>
      </c>
      <c r="Z548" s="21"/>
      <c r="AA548" s="21"/>
    </row>
    <row r="549" spans="1:27" s="3" customFormat="1" x14ac:dyDescent="0.2">
      <c r="A549" s="25"/>
      <c r="B549" s="26"/>
      <c r="C549" s="25"/>
      <c r="D549" s="27">
        <v>9</v>
      </c>
      <c r="E549" s="27">
        <v>1</v>
      </c>
      <c r="F549" s="27" t="s">
        <v>529</v>
      </c>
      <c r="G549" s="27">
        <v>0</v>
      </c>
      <c r="H549" s="27" t="str">
        <f t="shared" si="163"/>
        <v>9-1-03-0</v>
      </c>
      <c r="I549" s="19" t="s">
        <v>511</v>
      </c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Z549" s="21"/>
      <c r="AA549" s="21"/>
    </row>
    <row r="550" spans="1:27" s="3" customFormat="1" x14ac:dyDescent="0.2">
      <c r="A550" s="25"/>
      <c r="B550" s="19"/>
      <c r="C550" s="25"/>
      <c r="D550" s="20">
        <v>9</v>
      </c>
      <c r="E550" s="20">
        <v>3</v>
      </c>
      <c r="F550" s="20" t="s">
        <v>527</v>
      </c>
      <c r="G550" s="20">
        <v>0</v>
      </c>
      <c r="H550" s="20" t="str">
        <f t="shared" si="163"/>
        <v>9-3-00-0</v>
      </c>
      <c r="I550" s="19" t="s">
        <v>512</v>
      </c>
      <c r="J550" s="21">
        <f>+J551</f>
        <v>0</v>
      </c>
      <c r="K550" s="21">
        <f t="shared" ref="K550:V551" si="171">+K551</f>
        <v>0</v>
      </c>
      <c r="L550" s="21">
        <f t="shared" si="171"/>
        <v>0</v>
      </c>
      <c r="M550" s="21">
        <f t="shared" si="171"/>
        <v>0</v>
      </c>
      <c r="N550" s="21">
        <f t="shared" si="171"/>
        <v>0</v>
      </c>
      <c r="O550" s="21">
        <f t="shared" si="171"/>
        <v>0</v>
      </c>
      <c r="P550" s="21">
        <f t="shared" si="171"/>
        <v>0</v>
      </c>
      <c r="Q550" s="21">
        <f t="shared" si="171"/>
        <v>0</v>
      </c>
      <c r="R550" s="21">
        <f t="shared" si="171"/>
        <v>0</v>
      </c>
      <c r="S550" s="21">
        <f t="shared" si="171"/>
        <v>0</v>
      </c>
      <c r="T550" s="21">
        <f t="shared" si="171"/>
        <v>0</v>
      </c>
      <c r="U550" s="21">
        <f t="shared" si="171"/>
        <v>0</v>
      </c>
      <c r="V550" s="21">
        <f t="shared" si="171"/>
        <v>0</v>
      </c>
      <c r="Z550" s="21"/>
      <c r="AA550" s="21"/>
    </row>
    <row r="551" spans="1:27" s="3" customFormat="1" x14ac:dyDescent="0.2">
      <c r="A551" s="25"/>
      <c r="B551" s="22"/>
      <c r="C551" s="25"/>
      <c r="D551" s="23">
        <v>9</v>
      </c>
      <c r="E551" s="23">
        <v>3</v>
      </c>
      <c r="F551" s="23" t="s">
        <v>528</v>
      </c>
      <c r="G551" s="23">
        <v>0</v>
      </c>
      <c r="H551" s="23" t="str">
        <f t="shared" si="163"/>
        <v>9-3-01-0</v>
      </c>
      <c r="I551" s="22" t="s">
        <v>512</v>
      </c>
      <c r="J551" s="24">
        <f>+J552</f>
        <v>0</v>
      </c>
      <c r="K551" s="24">
        <f t="shared" si="171"/>
        <v>0</v>
      </c>
      <c r="L551" s="24">
        <f t="shared" si="171"/>
        <v>0</v>
      </c>
      <c r="M551" s="24">
        <f t="shared" si="171"/>
        <v>0</v>
      </c>
      <c r="N551" s="24">
        <f t="shared" si="171"/>
        <v>0</v>
      </c>
      <c r="O551" s="24">
        <f t="shared" si="171"/>
        <v>0</v>
      </c>
      <c r="P551" s="24">
        <f t="shared" si="171"/>
        <v>0</v>
      </c>
      <c r="Q551" s="24">
        <f t="shared" si="171"/>
        <v>0</v>
      </c>
      <c r="R551" s="24">
        <f t="shared" si="171"/>
        <v>0</v>
      </c>
      <c r="S551" s="24">
        <f t="shared" si="171"/>
        <v>0</v>
      </c>
      <c r="T551" s="24">
        <f t="shared" si="171"/>
        <v>0</v>
      </c>
      <c r="U551" s="24">
        <f t="shared" si="171"/>
        <v>0</v>
      </c>
      <c r="V551" s="24">
        <f t="shared" si="171"/>
        <v>0</v>
      </c>
      <c r="Z551" s="24">
        <v>0</v>
      </c>
      <c r="AA551" s="24">
        <f>Z551-J551</f>
        <v>0</v>
      </c>
    </row>
    <row r="552" spans="1:27" s="3" customFormat="1" x14ac:dyDescent="0.2">
      <c r="A552" s="25">
        <v>3001</v>
      </c>
      <c r="B552" s="26"/>
      <c r="C552" s="25">
        <v>3001</v>
      </c>
      <c r="D552" s="27">
        <v>9</v>
      </c>
      <c r="E552" s="27">
        <v>3</v>
      </c>
      <c r="F552" s="27" t="s">
        <v>528</v>
      </c>
      <c r="G552" s="27">
        <f>+C552</f>
        <v>3001</v>
      </c>
      <c r="H552" s="27" t="str">
        <f t="shared" si="163"/>
        <v>9-3-01-3001</v>
      </c>
      <c r="I552" s="26" t="s">
        <v>512</v>
      </c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Z552" s="28"/>
      <c r="AA552" s="28"/>
    </row>
    <row r="553" spans="1:27" s="3" customFormat="1" x14ac:dyDescent="0.2">
      <c r="A553" s="25"/>
      <c r="B553" s="19"/>
      <c r="C553" s="25"/>
      <c r="D553" s="20">
        <v>9</v>
      </c>
      <c r="E553" s="20">
        <v>5</v>
      </c>
      <c r="F553" s="20" t="s">
        <v>527</v>
      </c>
      <c r="G553" s="20">
        <v>0</v>
      </c>
      <c r="H553" s="20" t="str">
        <f t="shared" si="163"/>
        <v>9-5-00-0</v>
      </c>
      <c r="I553" s="19" t="s">
        <v>513</v>
      </c>
      <c r="J553" s="21">
        <f>+J554</f>
        <v>0</v>
      </c>
      <c r="K553" s="21">
        <f t="shared" ref="K553:V554" si="172">+K554</f>
        <v>0</v>
      </c>
      <c r="L553" s="21">
        <f t="shared" si="172"/>
        <v>0</v>
      </c>
      <c r="M553" s="21">
        <f t="shared" si="172"/>
        <v>0</v>
      </c>
      <c r="N553" s="21">
        <f t="shared" si="172"/>
        <v>0</v>
      </c>
      <c r="O553" s="21">
        <f t="shared" si="172"/>
        <v>0</v>
      </c>
      <c r="P553" s="21">
        <f t="shared" si="172"/>
        <v>0</v>
      </c>
      <c r="Q553" s="21">
        <f t="shared" si="172"/>
        <v>0</v>
      </c>
      <c r="R553" s="21">
        <f t="shared" si="172"/>
        <v>0</v>
      </c>
      <c r="S553" s="21">
        <f t="shared" si="172"/>
        <v>0</v>
      </c>
      <c r="T553" s="21">
        <f t="shared" si="172"/>
        <v>0</v>
      </c>
      <c r="U553" s="21">
        <f t="shared" si="172"/>
        <v>0</v>
      </c>
      <c r="V553" s="21">
        <f t="shared" si="172"/>
        <v>0</v>
      </c>
      <c r="Z553" s="21"/>
      <c r="AA553" s="21"/>
    </row>
    <row r="554" spans="1:27" s="3" customFormat="1" x14ac:dyDescent="0.2">
      <c r="A554" s="25"/>
      <c r="B554" s="22"/>
      <c r="C554" s="25"/>
      <c r="D554" s="23">
        <v>9</v>
      </c>
      <c r="E554" s="23">
        <v>5</v>
      </c>
      <c r="F554" s="23" t="s">
        <v>528</v>
      </c>
      <c r="G554" s="23">
        <v>0</v>
      </c>
      <c r="H554" s="23" t="str">
        <f t="shared" si="163"/>
        <v>9-5-01-0</v>
      </c>
      <c r="I554" s="22" t="s">
        <v>513</v>
      </c>
      <c r="J554" s="24">
        <f>+J555</f>
        <v>0</v>
      </c>
      <c r="K554" s="24">
        <f t="shared" si="172"/>
        <v>0</v>
      </c>
      <c r="L554" s="24">
        <f t="shared" si="172"/>
        <v>0</v>
      </c>
      <c r="M554" s="24">
        <f t="shared" si="172"/>
        <v>0</v>
      </c>
      <c r="N554" s="24">
        <f t="shared" si="172"/>
        <v>0</v>
      </c>
      <c r="O554" s="24">
        <f t="shared" si="172"/>
        <v>0</v>
      </c>
      <c r="P554" s="24">
        <f t="shared" si="172"/>
        <v>0</v>
      </c>
      <c r="Q554" s="24">
        <f t="shared" si="172"/>
        <v>0</v>
      </c>
      <c r="R554" s="24">
        <f t="shared" si="172"/>
        <v>0</v>
      </c>
      <c r="S554" s="24">
        <f t="shared" si="172"/>
        <v>0</v>
      </c>
      <c r="T554" s="24">
        <f t="shared" si="172"/>
        <v>0</v>
      </c>
      <c r="U554" s="24">
        <f t="shared" si="172"/>
        <v>0</v>
      </c>
      <c r="V554" s="24">
        <f t="shared" si="172"/>
        <v>0</v>
      </c>
      <c r="Z554" s="24">
        <v>0</v>
      </c>
      <c r="AA554" s="24">
        <f>Z554-J554</f>
        <v>0</v>
      </c>
    </row>
    <row r="555" spans="1:27" s="3" customFormat="1" x14ac:dyDescent="0.2">
      <c r="A555" s="25">
        <v>3101</v>
      </c>
      <c r="B555" s="26"/>
      <c r="C555" s="25">
        <v>3101</v>
      </c>
      <c r="D555" s="27">
        <v>9</v>
      </c>
      <c r="E555" s="27">
        <v>5</v>
      </c>
      <c r="F555" s="27" t="s">
        <v>528</v>
      </c>
      <c r="G555" s="27">
        <f>+C555</f>
        <v>3101</v>
      </c>
      <c r="H555" s="27" t="str">
        <f t="shared" si="163"/>
        <v>9-5-01-3101</v>
      </c>
      <c r="I555" s="26" t="s">
        <v>513</v>
      </c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Z555" s="28"/>
      <c r="AA555" s="28"/>
    </row>
    <row r="556" spans="1:27" s="3" customFormat="1" x14ac:dyDescent="0.2">
      <c r="A556" s="25"/>
      <c r="B556" s="19"/>
      <c r="C556" s="25"/>
      <c r="D556" s="20">
        <v>9</v>
      </c>
      <c r="E556" s="20">
        <v>7</v>
      </c>
      <c r="F556" s="20" t="s">
        <v>527</v>
      </c>
      <c r="G556" s="20">
        <v>0</v>
      </c>
      <c r="H556" s="20" t="str">
        <f t="shared" si="163"/>
        <v>9-7-00-0</v>
      </c>
      <c r="I556" s="19" t="s">
        <v>514</v>
      </c>
      <c r="J556" s="21">
        <f>+J557</f>
        <v>0</v>
      </c>
      <c r="K556" s="21">
        <f t="shared" ref="K556:V557" si="173">+K557</f>
        <v>0</v>
      </c>
      <c r="L556" s="21">
        <f t="shared" si="173"/>
        <v>0</v>
      </c>
      <c r="M556" s="21">
        <f t="shared" si="173"/>
        <v>0</v>
      </c>
      <c r="N556" s="21">
        <f t="shared" si="173"/>
        <v>0</v>
      </c>
      <c r="O556" s="21">
        <f t="shared" si="173"/>
        <v>0</v>
      </c>
      <c r="P556" s="21">
        <f t="shared" si="173"/>
        <v>0</v>
      </c>
      <c r="Q556" s="21">
        <f t="shared" si="173"/>
        <v>0</v>
      </c>
      <c r="R556" s="21">
        <f t="shared" si="173"/>
        <v>0</v>
      </c>
      <c r="S556" s="21">
        <f t="shared" si="173"/>
        <v>0</v>
      </c>
      <c r="T556" s="21">
        <f t="shared" si="173"/>
        <v>0</v>
      </c>
      <c r="U556" s="21">
        <f t="shared" si="173"/>
        <v>0</v>
      </c>
      <c r="V556" s="21">
        <f t="shared" si="173"/>
        <v>0</v>
      </c>
      <c r="Z556" s="21"/>
      <c r="AA556" s="21"/>
    </row>
    <row r="557" spans="1:27" s="3" customFormat="1" x14ac:dyDescent="0.2">
      <c r="A557" s="25"/>
      <c r="B557" s="22"/>
      <c r="C557" s="25"/>
      <c r="D557" s="27">
        <v>9</v>
      </c>
      <c r="E557" s="27">
        <v>7</v>
      </c>
      <c r="F557" s="27" t="s">
        <v>528</v>
      </c>
      <c r="G557" s="27">
        <v>0</v>
      </c>
      <c r="H557" s="27" t="str">
        <f t="shared" si="163"/>
        <v>9-7-01-0</v>
      </c>
      <c r="I557" s="43" t="s">
        <v>514</v>
      </c>
      <c r="J557" s="28">
        <f>+J558</f>
        <v>0</v>
      </c>
      <c r="K557" s="28">
        <f t="shared" si="173"/>
        <v>0</v>
      </c>
      <c r="L557" s="28">
        <f t="shared" si="173"/>
        <v>0</v>
      </c>
      <c r="M557" s="28">
        <f t="shared" si="173"/>
        <v>0</v>
      </c>
      <c r="N557" s="28">
        <f t="shared" si="173"/>
        <v>0</v>
      </c>
      <c r="O557" s="28">
        <f t="shared" si="173"/>
        <v>0</v>
      </c>
      <c r="P557" s="28">
        <f t="shared" si="173"/>
        <v>0</v>
      </c>
      <c r="Q557" s="28">
        <f t="shared" si="173"/>
        <v>0</v>
      </c>
      <c r="R557" s="28">
        <f t="shared" si="173"/>
        <v>0</v>
      </c>
      <c r="S557" s="28">
        <f t="shared" si="173"/>
        <v>0</v>
      </c>
      <c r="T557" s="28">
        <f t="shared" si="173"/>
        <v>0</v>
      </c>
      <c r="U557" s="28">
        <f t="shared" si="173"/>
        <v>0</v>
      </c>
      <c r="V557" s="28">
        <f t="shared" si="173"/>
        <v>0</v>
      </c>
      <c r="Z557" s="28"/>
      <c r="AA557" s="28"/>
    </row>
    <row r="558" spans="1:27" s="3" customFormat="1" x14ac:dyDescent="0.2">
      <c r="A558" s="25">
        <v>3501</v>
      </c>
      <c r="B558" s="26"/>
      <c r="C558" s="25">
        <v>3501</v>
      </c>
      <c r="D558" s="27">
        <v>9</v>
      </c>
      <c r="E558" s="27">
        <v>7</v>
      </c>
      <c r="F558" s="27" t="s">
        <v>528</v>
      </c>
      <c r="G558" s="27">
        <f>+C558</f>
        <v>3501</v>
      </c>
      <c r="H558" s="27" t="str">
        <f t="shared" si="163"/>
        <v>9-7-01-3501</v>
      </c>
      <c r="I558" s="26" t="s">
        <v>515</v>
      </c>
      <c r="J558" s="21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Z558" s="21"/>
      <c r="AA558" s="21"/>
    </row>
    <row r="559" spans="1:27" s="8" customFormat="1" x14ac:dyDescent="0.2">
      <c r="A559" s="59"/>
      <c r="B559" s="52"/>
      <c r="C559" s="59"/>
      <c r="D559" s="18">
        <v>0</v>
      </c>
      <c r="E559" s="18">
        <v>0</v>
      </c>
      <c r="F559" s="18" t="s">
        <v>527</v>
      </c>
      <c r="G559" s="18">
        <v>0</v>
      </c>
      <c r="H559" s="18" t="str">
        <f t="shared" si="163"/>
        <v>0-0-00-0</v>
      </c>
      <c r="I559" s="52" t="s">
        <v>516</v>
      </c>
      <c r="J559" s="54">
        <f>+J560+J563+J566</f>
        <v>0</v>
      </c>
      <c r="K559" s="54">
        <f t="shared" ref="K559:V559" si="174">+K560+K563+K566</f>
        <v>0</v>
      </c>
      <c r="L559" s="54">
        <f t="shared" si="174"/>
        <v>0</v>
      </c>
      <c r="M559" s="54">
        <f t="shared" si="174"/>
        <v>0</v>
      </c>
      <c r="N559" s="54">
        <f t="shared" si="174"/>
        <v>0</v>
      </c>
      <c r="O559" s="54">
        <f t="shared" si="174"/>
        <v>0</v>
      </c>
      <c r="P559" s="54">
        <f t="shared" si="174"/>
        <v>0</v>
      </c>
      <c r="Q559" s="54">
        <f t="shared" si="174"/>
        <v>0</v>
      </c>
      <c r="R559" s="54">
        <f t="shared" si="174"/>
        <v>0</v>
      </c>
      <c r="S559" s="54">
        <f t="shared" si="174"/>
        <v>0</v>
      </c>
      <c r="T559" s="54">
        <f t="shared" si="174"/>
        <v>0</v>
      </c>
      <c r="U559" s="54">
        <f t="shared" si="174"/>
        <v>0</v>
      </c>
      <c r="V559" s="54">
        <f t="shared" si="174"/>
        <v>0</v>
      </c>
      <c r="X559" s="3"/>
      <c r="Z559" s="54"/>
      <c r="AA559" s="54"/>
    </row>
    <row r="560" spans="1:27" s="3" customFormat="1" x14ac:dyDescent="0.2">
      <c r="A560" s="60"/>
      <c r="B560" s="19"/>
      <c r="C560" s="60"/>
      <c r="D560" s="20">
        <v>0</v>
      </c>
      <c r="E560" s="20">
        <v>1</v>
      </c>
      <c r="F560" s="20" t="s">
        <v>527</v>
      </c>
      <c r="G560" s="20">
        <v>0</v>
      </c>
      <c r="H560" s="20" t="str">
        <f t="shared" si="163"/>
        <v>0-1-00-0</v>
      </c>
      <c r="I560" s="19" t="s">
        <v>517</v>
      </c>
      <c r="J560" s="21">
        <f>+J561</f>
        <v>0</v>
      </c>
      <c r="K560" s="21">
        <f t="shared" ref="K560:V561" si="175">+K561</f>
        <v>0</v>
      </c>
      <c r="L560" s="21">
        <f t="shared" si="175"/>
        <v>0</v>
      </c>
      <c r="M560" s="21">
        <f t="shared" si="175"/>
        <v>0</v>
      </c>
      <c r="N560" s="21">
        <f t="shared" si="175"/>
        <v>0</v>
      </c>
      <c r="O560" s="21">
        <f t="shared" si="175"/>
        <v>0</v>
      </c>
      <c r="P560" s="21">
        <f t="shared" si="175"/>
        <v>0</v>
      </c>
      <c r="Q560" s="21">
        <f t="shared" si="175"/>
        <v>0</v>
      </c>
      <c r="R560" s="21">
        <f t="shared" si="175"/>
        <v>0</v>
      </c>
      <c r="S560" s="21">
        <f t="shared" si="175"/>
        <v>0</v>
      </c>
      <c r="T560" s="21">
        <f t="shared" si="175"/>
        <v>0</v>
      </c>
      <c r="U560" s="21">
        <f t="shared" si="175"/>
        <v>0</v>
      </c>
      <c r="V560" s="21">
        <f t="shared" si="175"/>
        <v>0</v>
      </c>
      <c r="Z560" s="21"/>
      <c r="AA560" s="21"/>
    </row>
    <row r="561" spans="1:27" s="3" customFormat="1" x14ac:dyDescent="0.2">
      <c r="A561" s="60"/>
      <c r="B561" s="22"/>
      <c r="C561" s="60"/>
      <c r="D561" s="23">
        <v>0</v>
      </c>
      <c r="E561" s="23">
        <v>1</v>
      </c>
      <c r="F561" s="23" t="s">
        <v>528</v>
      </c>
      <c r="G561" s="23">
        <v>0</v>
      </c>
      <c r="H561" s="23" t="str">
        <f t="shared" si="163"/>
        <v>0-1-01-0</v>
      </c>
      <c r="I561" s="22" t="s">
        <v>517</v>
      </c>
      <c r="J561" s="24">
        <f>+J562</f>
        <v>0</v>
      </c>
      <c r="K561" s="24">
        <f t="shared" si="175"/>
        <v>0</v>
      </c>
      <c r="L561" s="24">
        <f t="shared" si="175"/>
        <v>0</v>
      </c>
      <c r="M561" s="24">
        <f t="shared" si="175"/>
        <v>0</v>
      </c>
      <c r="N561" s="24">
        <f t="shared" si="175"/>
        <v>0</v>
      </c>
      <c r="O561" s="24">
        <f t="shared" si="175"/>
        <v>0</v>
      </c>
      <c r="P561" s="24">
        <f t="shared" si="175"/>
        <v>0</v>
      </c>
      <c r="Q561" s="24">
        <f t="shared" si="175"/>
        <v>0</v>
      </c>
      <c r="R561" s="24">
        <f t="shared" si="175"/>
        <v>0</v>
      </c>
      <c r="S561" s="24">
        <f t="shared" si="175"/>
        <v>0</v>
      </c>
      <c r="T561" s="24">
        <f t="shared" si="175"/>
        <v>0</v>
      </c>
      <c r="U561" s="24">
        <f t="shared" si="175"/>
        <v>0</v>
      </c>
      <c r="V561" s="24">
        <f t="shared" si="175"/>
        <v>0</v>
      </c>
      <c r="Z561" s="24"/>
      <c r="AA561" s="24"/>
    </row>
    <row r="562" spans="1:27" s="3" customFormat="1" x14ac:dyDescent="0.2">
      <c r="A562" s="25">
        <v>3601</v>
      </c>
      <c r="B562" s="26"/>
      <c r="C562" s="25">
        <v>3601</v>
      </c>
      <c r="D562" s="27">
        <v>0</v>
      </c>
      <c r="E562" s="27">
        <v>1</v>
      </c>
      <c r="F562" s="27" t="s">
        <v>528</v>
      </c>
      <c r="G562" s="27">
        <f>+C562</f>
        <v>3601</v>
      </c>
      <c r="H562" s="27" t="str">
        <f t="shared" si="163"/>
        <v>0-1-01-3601</v>
      </c>
      <c r="I562" s="26" t="s">
        <v>517</v>
      </c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Z562" s="28"/>
      <c r="AA562" s="28"/>
    </row>
    <row r="563" spans="1:27" s="3" customFormat="1" x14ac:dyDescent="0.2">
      <c r="A563" s="60"/>
      <c r="B563" s="19"/>
      <c r="C563" s="60"/>
      <c r="D563" s="20">
        <v>0</v>
      </c>
      <c r="E563" s="20">
        <v>2</v>
      </c>
      <c r="F563" s="20" t="s">
        <v>527</v>
      </c>
      <c r="G563" s="20">
        <v>0</v>
      </c>
      <c r="H563" s="20" t="str">
        <f t="shared" si="163"/>
        <v>0-2-00-0</v>
      </c>
      <c r="I563" s="19" t="s">
        <v>518</v>
      </c>
      <c r="J563" s="21">
        <v>0</v>
      </c>
      <c r="K563" s="21">
        <v>0</v>
      </c>
      <c r="L563" s="21">
        <v>0</v>
      </c>
      <c r="M563" s="21">
        <v>0</v>
      </c>
      <c r="N563" s="21">
        <v>0</v>
      </c>
      <c r="O563" s="21">
        <v>0</v>
      </c>
      <c r="P563" s="21">
        <v>0</v>
      </c>
      <c r="Q563" s="21">
        <v>0</v>
      </c>
      <c r="R563" s="21">
        <v>0</v>
      </c>
      <c r="S563" s="21">
        <v>0</v>
      </c>
      <c r="T563" s="21">
        <v>0</v>
      </c>
      <c r="U563" s="21">
        <v>0</v>
      </c>
      <c r="V563" s="21">
        <v>0</v>
      </c>
      <c r="Z563" s="21"/>
      <c r="AA563" s="21"/>
    </row>
    <row r="564" spans="1:27" s="3" customFormat="1" x14ac:dyDescent="0.2">
      <c r="A564" s="60"/>
      <c r="B564" s="22"/>
      <c r="C564" s="60"/>
      <c r="D564" s="23">
        <v>0</v>
      </c>
      <c r="E564" s="23">
        <v>2</v>
      </c>
      <c r="F564" s="23" t="s">
        <v>528</v>
      </c>
      <c r="G564" s="23">
        <v>0</v>
      </c>
      <c r="H564" s="23" t="str">
        <f t="shared" si="163"/>
        <v>0-2-01-0</v>
      </c>
      <c r="I564" s="22" t="s">
        <v>518</v>
      </c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Z564" s="24"/>
      <c r="AA564" s="24"/>
    </row>
    <row r="565" spans="1:27" s="3" customFormat="1" x14ac:dyDescent="0.2">
      <c r="A565" s="25">
        <v>3701</v>
      </c>
      <c r="B565" s="26"/>
      <c r="C565" s="25">
        <v>3701</v>
      </c>
      <c r="D565" s="27">
        <v>0</v>
      </c>
      <c r="E565" s="27">
        <v>2</v>
      </c>
      <c r="F565" s="27" t="s">
        <v>528</v>
      </c>
      <c r="G565" s="27">
        <f>+C565</f>
        <v>3701</v>
      </c>
      <c r="H565" s="27" t="str">
        <f t="shared" si="163"/>
        <v>0-2-01-3701</v>
      </c>
      <c r="I565" s="26" t="s">
        <v>518</v>
      </c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Z565" s="28"/>
      <c r="AA565" s="28"/>
    </row>
    <row r="566" spans="1:27" s="3" customFormat="1" x14ac:dyDescent="0.2">
      <c r="A566" s="60"/>
      <c r="B566" s="19"/>
      <c r="C566" s="60"/>
      <c r="D566" s="20">
        <v>0</v>
      </c>
      <c r="E566" s="20">
        <v>3</v>
      </c>
      <c r="F566" s="20" t="s">
        <v>527</v>
      </c>
      <c r="G566" s="20">
        <v>0</v>
      </c>
      <c r="H566" s="20" t="str">
        <f t="shared" si="163"/>
        <v>0-3-00-0</v>
      </c>
      <c r="I566" s="19" t="s">
        <v>519</v>
      </c>
      <c r="J566" s="21">
        <f>+J567</f>
        <v>0</v>
      </c>
      <c r="K566" s="21">
        <f t="shared" ref="K566:V567" si="176">+K567</f>
        <v>0</v>
      </c>
      <c r="L566" s="21">
        <f t="shared" si="176"/>
        <v>0</v>
      </c>
      <c r="M566" s="21">
        <f t="shared" si="176"/>
        <v>0</v>
      </c>
      <c r="N566" s="21">
        <f t="shared" si="176"/>
        <v>0</v>
      </c>
      <c r="O566" s="21">
        <f t="shared" si="176"/>
        <v>0</v>
      </c>
      <c r="P566" s="21">
        <f t="shared" si="176"/>
        <v>0</v>
      </c>
      <c r="Q566" s="21">
        <f t="shared" si="176"/>
        <v>0</v>
      </c>
      <c r="R566" s="21">
        <f t="shared" si="176"/>
        <v>0</v>
      </c>
      <c r="S566" s="21">
        <f t="shared" si="176"/>
        <v>0</v>
      </c>
      <c r="T566" s="21">
        <f t="shared" si="176"/>
        <v>0</v>
      </c>
      <c r="U566" s="21">
        <f t="shared" si="176"/>
        <v>0</v>
      </c>
      <c r="V566" s="21">
        <f t="shared" si="176"/>
        <v>0</v>
      </c>
      <c r="Z566" s="21"/>
      <c r="AA566" s="21"/>
    </row>
    <row r="567" spans="1:27" s="3" customFormat="1" x14ac:dyDescent="0.2">
      <c r="A567" s="60"/>
      <c r="B567" s="22"/>
      <c r="C567" s="60"/>
      <c r="D567" s="23">
        <v>0</v>
      </c>
      <c r="E567" s="23">
        <v>3</v>
      </c>
      <c r="F567" s="23" t="s">
        <v>528</v>
      </c>
      <c r="G567" s="23">
        <v>0</v>
      </c>
      <c r="H567" s="23" t="str">
        <f t="shared" si="163"/>
        <v>0-3-01-0</v>
      </c>
      <c r="I567" s="22" t="s">
        <v>519</v>
      </c>
      <c r="J567" s="61">
        <f>+J568</f>
        <v>0</v>
      </c>
      <c r="K567" s="61">
        <f t="shared" si="176"/>
        <v>0</v>
      </c>
      <c r="L567" s="61">
        <f t="shared" si="176"/>
        <v>0</v>
      </c>
      <c r="M567" s="61">
        <f t="shared" si="176"/>
        <v>0</v>
      </c>
      <c r="N567" s="61">
        <f t="shared" si="176"/>
        <v>0</v>
      </c>
      <c r="O567" s="61">
        <f t="shared" si="176"/>
        <v>0</v>
      </c>
      <c r="P567" s="61">
        <f t="shared" si="176"/>
        <v>0</v>
      </c>
      <c r="Q567" s="61">
        <f t="shared" si="176"/>
        <v>0</v>
      </c>
      <c r="R567" s="61">
        <f t="shared" si="176"/>
        <v>0</v>
      </c>
      <c r="S567" s="61">
        <f t="shared" si="176"/>
        <v>0</v>
      </c>
      <c r="T567" s="61">
        <f t="shared" si="176"/>
        <v>0</v>
      </c>
      <c r="U567" s="61">
        <f t="shared" si="176"/>
        <v>0</v>
      </c>
      <c r="V567" s="61">
        <f t="shared" si="176"/>
        <v>0</v>
      </c>
      <c r="Z567" s="61"/>
      <c r="AA567" s="61"/>
    </row>
    <row r="568" spans="1:27" s="3" customFormat="1" x14ac:dyDescent="0.2">
      <c r="A568" s="25">
        <v>3801</v>
      </c>
      <c r="B568" s="26" t="s">
        <v>520</v>
      </c>
      <c r="C568" s="25">
        <v>3801</v>
      </c>
      <c r="D568" s="27">
        <v>0</v>
      </c>
      <c r="E568" s="27">
        <v>3</v>
      </c>
      <c r="F568" s="27" t="s">
        <v>528</v>
      </c>
      <c r="G568" s="27">
        <f>+C568</f>
        <v>3801</v>
      </c>
      <c r="H568" s="27" t="str">
        <f t="shared" si="163"/>
        <v>0-3-01-3801</v>
      </c>
      <c r="I568" s="26" t="s">
        <v>521</v>
      </c>
      <c r="J568" s="62">
        <f>SUM(K568:V568)</f>
        <v>0</v>
      </c>
      <c r="K568" s="28">
        <v>0</v>
      </c>
      <c r="L568" s="28">
        <v>0</v>
      </c>
      <c r="M568" s="28">
        <v>0</v>
      </c>
      <c r="N568" s="28">
        <v>0</v>
      </c>
      <c r="O568" s="28">
        <v>0</v>
      </c>
      <c r="P568" s="28">
        <v>0</v>
      </c>
      <c r="Q568" s="28">
        <v>0</v>
      </c>
      <c r="R568" s="28">
        <v>0</v>
      </c>
      <c r="S568" s="28">
        <v>0</v>
      </c>
      <c r="T568" s="28">
        <v>0</v>
      </c>
      <c r="U568" s="28">
        <v>0</v>
      </c>
      <c r="V568" s="28">
        <v>0</v>
      </c>
      <c r="Z568" s="62"/>
      <c r="AA568" s="62"/>
    </row>
    <row r="569" spans="1:27" x14ac:dyDescent="0.2"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</row>
    <row r="570" spans="1:27" x14ac:dyDescent="0.2"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</row>
  </sheetData>
  <pageMargins left="0.70866141732283472" right="0.70866141732283472" top="0.74803149606299213" bottom="0.74803149606299213" header="0.31496062992125984" footer="0.31496062992125984"/>
  <pageSetup scale="26" fitToHeight="0" orientation="landscape" r:id="rId1"/>
  <ignoredErrors>
    <ignoredError sqref="J29:J53 J65:J229 J270:J568 J13:J2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Pronóstico 2024</vt:lpstr>
      <vt:lpstr>'Pronóstico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Alberto Ramses Hurtado Castro</dc:creator>
  <cp:lastModifiedBy>Claudia Elizabeth Casillas Villegas</cp:lastModifiedBy>
  <cp:lastPrinted>2024-04-25T16:34:23Z</cp:lastPrinted>
  <dcterms:created xsi:type="dcterms:W3CDTF">2024-01-03T04:55:58Z</dcterms:created>
  <dcterms:modified xsi:type="dcterms:W3CDTF">2024-05-30T16:29:32Z</dcterms:modified>
</cp:coreProperties>
</file>